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8515" windowHeight="12090"/>
  </bookViews>
  <sheets>
    <sheet name="Resumen Año 2023" sheetId="6" r:id="rId1"/>
  </sheets>
  <calcPr calcId="145621"/>
</workbook>
</file>

<file path=xl/calcChain.xml><?xml version="1.0" encoding="utf-8"?>
<calcChain xmlns="http://schemas.openxmlformats.org/spreadsheetml/2006/main">
  <c r="E16" i="6" l="1"/>
  <c r="F53" i="6" l="1"/>
  <c r="F12" i="6" l="1"/>
  <c r="E12" i="6"/>
  <c r="E53" i="6" l="1"/>
  <c r="F16" i="6" l="1"/>
  <c r="F7" i="6" l="1"/>
  <c r="E7" i="6"/>
  <c r="E44" i="6" s="1"/>
  <c r="E56" i="6"/>
  <c r="E50" i="6"/>
  <c r="E58" i="6" l="1"/>
</calcChain>
</file>

<file path=xl/sharedStrings.xml><?xml version="1.0" encoding="utf-8"?>
<sst xmlns="http://schemas.openxmlformats.org/spreadsheetml/2006/main" count="110" uniqueCount="79">
  <si>
    <t>PRESTACIÓN</t>
  </si>
  <si>
    <t>CONCEPTO</t>
  </si>
  <si>
    <t>Hospitalización</t>
  </si>
  <si>
    <t>Hospitalización Urg H.Molina</t>
  </si>
  <si>
    <t>Hospitalizacion V.Alcazar Planta Satelite Agudos SMS</t>
  </si>
  <si>
    <t>Incremento sobre facturacion afectada</t>
  </si>
  <si>
    <t>Canon Puerta de Urgencias H. Molina</t>
  </si>
  <si>
    <t>Nº de Urgencias atendidas</t>
  </si>
  <si>
    <t>Procedimientos Quirúrgicos - Lista de Espera</t>
  </si>
  <si>
    <t>Nº procedimientos quirúrgicos -</t>
  </si>
  <si>
    <t>Procedimientos Quirúrgicos - Urgencias</t>
  </si>
  <si>
    <t>Nº procedimientos quirúrgicos</t>
  </si>
  <si>
    <t>Incremento Fra. P.Quirurgicios 6,39%</t>
  </si>
  <si>
    <t>Radiología simple (Fact. X proceso Area VI)</t>
  </si>
  <si>
    <t>Radiología simple (Fact. X proceso Area I)</t>
  </si>
  <si>
    <t>Consultas Dermatología</t>
  </si>
  <si>
    <t>Nº de Consultas realizadas</t>
  </si>
  <si>
    <t>Nº de Consultas realizadas.</t>
  </si>
  <si>
    <t xml:space="preserve">Nº de sesiones realizadas </t>
  </si>
  <si>
    <t>Incremento Fra. Fisioterapia+Logopedia 6,39%</t>
  </si>
  <si>
    <t>Rehabilitacion (Ingresados)</t>
  </si>
  <si>
    <t>Rehabilitacion (Parálisis cerebral) (Astus)</t>
  </si>
  <si>
    <t>Nº de sesiones realizadas.</t>
  </si>
  <si>
    <t xml:space="preserve">Reproducción Asistida </t>
  </si>
  <si>
    <t>Radioterapia</t>
  </si>
  <si>
    <t>Transporte Sanitario - Areas</t>
  </si>
  <si>
    <t>Canon fijo - Datos de actividad en las Areas Sanitarias.</t>
  </si>
  <si>
    <t>Transporte Sanitario - 061</t>
  </si>
  <si>
    <t>A. Sanitaria en otras Regiones</t>
  </si>
  <si>
    <t>I.V.E.</t>
  </si>
  <si>
    <t>CERBA (muestras Citológicas)</t>
  </si>
  <si>
    <t>Nº Análiticas realizadas</t>
  </si>
  <si>
    <t>Nº sesiones realizadas</t>
  </si>
  <si>
    <t>OTROS MEDIOS DE TRANSPORTE - FUERA DE LA REGION</t>
  </si>
  <si>
    <t>DIETAS ESTANCIA LOCALIDAD DIST.HABITUAL (Fuera Region)</t>
  </si>
  <si>
    <t>TRANSP.SOCIO-SANIT.COLECT.DENTRO PROVINC</t>
  </si>
  <si>
    <t>Nº de expedientes resueltos</t>
  </si>
  <si>
    <t>PRODUCTOS DIETOTERÁPICOS ESPECIALES</t>
  </si>
  <si>
    <t>Regularizacion actualización Tarifas</t>
  </si>
  <si>
    <t>Nº Estancias</t>
  </si>
  <si>
    <t xml:space="preserve">Incremento Fra. afectada  PD no efigie 6,39%  </t>
  </si>
  <si>
    <t>AYUDAS PARA PRÓTESIS, VEHÍCULOS Y OTRAS</t>
  </si>
  <si>
    <t>PROGRAMA SALUD BUCODENTAL INFANTIL - IMP</t>
  </si>
  <si>
    <t>Total Acumulado</t>
  </si>
  <si>
    <t xml:space="preserve">TOTAL </t>
  </si>
  <si>
    <t>Datos de Nº de parejas atendidas - ciclos realizados en Areas</t>
  </si>
  <si>
    <t>AYUDAS AL TRANSPORTE DE PACIENTES</t>
  </si>
  <si>
    <t>PROTESIS/VEHÍCULOS</t>
  </si>
  <si>
    <t>Consultas H. Molina-Urologia / HMM</t>
  </si>
  <si>
    <t>Fisioterapia Ambulatoria</t>
  </si>
  <si>
    <t>Logopedia Ambulatoria</t>
  </si>
  <si>
    <t>Datos de pacientes en Areas</t>
  </si>
  <si>
    <t>Nº pruebas diagnósticas</t>
  </si>
  <si>
    <t>Nº pruebas diagnósticas -</t>
  </si>
  <si>
    <t>Nº de placas facturadas</t>
  </si>
  <si>
    <t>Gammagrafía</t>
  </si>
  <si>
    <t>Cámara Hiperbárica</t>
  </si>
  <si>
    <t xml:space="preserve"> Subdirección General de Actividad Concertada/Gasto/Actividad/ Prestaciones / Año 2023</t>
  </si>
  <si>
    <t>2023 - GASTO</t>
  </si>
  <si>
    <t>2023 - ACTIVIDAD</t>
  </si>
  <si>
    <t>Fuente Pin y SAP ; Año 2023</t>
  </si>
  <si>
    <t>Consultas Neurologia</t>
  </si>
  <si>
    <t xml:space="preserve">Incremento sobre facturación s/PQx </t>
  </si>
  <si>
    <t>P. Diagnósticos por Imagen (EFIGIE)</t>
  </si>
  <si>
    <t>Dato de pacientes Areas</t>
  </si>
  <si>
    <t>Rehabilitacion Daño Cerebral/Adquirido</t>
  </si>
  <si>
    <t>Regularización Actualización Tarifas Hospitalización.</t>
  </si>
  <si>
    <t>Nº Mamografias realizadas.Validación de actividad por parte de Consejeria de Salud.</t>
  </si>
  <si>
    <t>Lectores Oculares</t>
  </si>
  <si>
    <t>Mamografía de cribado de Cancer de Mama</t>
  </si>
  <si>
    <t>Hemodialisis</t>
  </si>
  <si>
    <t>Cta de Mayor 65345001 a 31/12/23</t>
  </si>
  <si>
    <t>-</t>
  </si>
  <si>
    <t>Detalle de pacientes Areas</t>
  </si>
  <si>
    <t>Anatomía Patologíca</t>
  </si>
  <si>
    <t>Terapias Realizadas/vigentes en año 2023</t>
  </si>
  <si>
    <t>Terapias respiratorias domiciliarias</t>
  </si>
  <si>
    <t>Salud Bucodental  (&gt;= 15 Años;&gt;65% D )</t>
  </si>
  <si>
    <t>Pruebas Diagnósticas Delfos+Ortop+Tlm+Trans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</si>
</sst>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(&quot;€&quot;* #,##0.00_);_(&quot;€&quot;* \(#,##0.00\);_(&quot;€&quot;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FF0000"/>
      <name val="Arial"/>
      <family val="2"/>
    </font>
    <font>
      <b/>
      <sz val="9"/>
      <color theme="1"/>
      <name val="Arial"/>
      <family val="2"/>
    </font>
  </fonts>
  <fills count="52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E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1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1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74">
    <xf numFmtId="0" fontId="0" fillId="0" borderId="0"/>
    <xf numFmtId="44" fontId="1" fillId="0" borderId="0" applyFont="0" applyFill="0" applyBorder="0" applyAlignment="0" applyProtection="0"/>
    <xf numFmtId="0" fontId="2" fillId="2" borderId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9" borderId="0" applyNumberFormat="0" applyBorder="0" applyAlignment="0" applyProtection="0"/>
    <xf numFmtId="0" fontId="9" fillId="14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9" fillId="1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9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2" fillId="23" borderId="0" applyNumberFormat="0" applyBorder="0" applyAlignment="0" applyProtection="0"/>
    <xf numFmtId="4" fontId="2" fillId="28" borderId="1" applyNumberFormat="0" applyProtection="0">
      <alignment vertical="center"/>
    </xf>
    <xf numFmtId="4" fontId="14" fillId="29" borderId="1" applyNumberFormat="0" applyProtection="0">
      <alignment vertical="center"/>
    </xf>
    <xf numFmtId="4" fontId="2" fillId="29" borderId="1" applyNumberFormat="0" applyProtection="0">
      <alignment horizontal="left" vertical="center" indent="1"/>
    </xf>
    <xf numFmtId="0" fontId="6" fillId="28" borderId="2" applyNumberFormat="0" applyProtection="0">
      <alignment horizontal="left" vertical="top" indent="1"/>
    </xf>
    <xf numFmtId="4" fontId="2" fillId="30" borderId="1" applyNumberFormat="0" applyProtection="0">
      <alignment horizontal="left" vertical="center" indent="1"/>
    </xf>
    <xf numFmtId="4" fontId="2" fillId="31" borderId="1" applyNumberFormat="0" applyProtection="0">
      <alignment horizontal="right" vertical="center"/>
    </xf>
    <xf numFmtId="4" fontId="2" fillId="32" borderId="1" applyNumberFormat="0" applyProtection="0">
      <alignment horizontal="right" vertical="center"/>
    </xf>
    <xf numFmtId="4" fontId="2" fillId="33" borderId="3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34" borderId="1" applyNumberFormat="0" applyProtection="0">
      <alignment horizontal="right" vertical="center"/>
    </xf>
    <xf numFmtId="4" fontId="2" fillId="35" borderId="1" applyNumberFormat="0" applyProtection="0">
      <alignment horizontal="right" vertical="center"/>
    </xf>
    <xf numFmtId="4" fontId="2" fillId="7" borderId="1" applyNumberFormat="0" applyProtection="0">
      <alignment horizontal="right" vertical="center"/>
    </xf>
    <xf numFmtId="4" fontId="2" fillId="4" borderId="1" applyNumberFormat="0" applyProtection="0">
      <alignment horizontal="right" vertical="center"/>
    </xf>
    <xf numFmtId="4" fontId="2" fillId="36" borderId="1" applyNumberFormat="0" applyProtection="0">
      <alignment horizontal="right" vertical="center"/>
    </xf>
    <xf numFmtId="4" fontId="2" fillId="37" borderId="3" applyNumberFormat="0" applyProtection="0">
      <alignment horizontal="left" vertical="center" indent="1"/>
    </xf>
    <xf numFmtId="4" fontId="5" fillId="8" borderId="3" applyNumberFormat="0" applyProtection="0">
      <alignment horizontal="left" vertical="center" indent="1"/>
    </xf>
    <xf numFmtId="4" fontId="5" fillId="8" borderId="3" applyNumberFormat="0" applyProtection="0">
      <alignment horizontal="left" vertical="center" indent="1"/>
    </xf>
    <xf numFmtId="4" fontId="2" fillId="3" borderId="1" applyNumberFormat="0" applyProtection="0">
      <alignment horizontal="right" vertical="center"/>
    </xf>
    <xf numFmtId="4" fontId="2" fillId="5" borderId="3" applyNumberFormat="0" applyProtection="0">
      <alignment horizontal="left" vertical="center" indent="1"/>
    </xf>
    <xf numFmtId="4" fontId="2" fillId="3" borderId="3" applyNumberFormat="0" applyProtection="0">
      <alignment horizontal="left" vertical="center" indent="1"/>
    </xf>
    <xf numFmtId="0" fontId="2" fillId="6" borderId="1" applyNumberFormat="0" applyProtection="0">
      <alignment horizontal="left" vertical="center" indent="1"/>
    </xf>
    <xf numFmtId="0" fontId="2" fillId="8" borderId="2" applyNumberFormat="0" applyProtection="0">
      <alignment horizontal="left" vertical="top" indent="1"/>
    </xf>
    <xf numFmtId="0" fontId="2" fillId="38" borderId="1" applyNumberFormat="0" applyProtection="0">
      <alignment horizontal="left" vertical="center" indent="1"/>
    </xf>
    <xf numFmtId="0" fontId="2" fillId="3" borderId="2" applyNumberFormat="0" applyProtection="0">
      <alignment horizontal="left" vertical="top" indent="1"/>
    </xf>
    <xf numFmtId="0" fontId="2" fillId="39" borderId="1" applyNumberFormat="0" applyProtection="0">
      <alignment horizontal="left" vertical="center" indent="1"/>
    </xf>
    <xf numFmtId="0" fontId="2" fillId="39" borderId="2" applyNumberFormat="0" applyProtection="0">
      <alignment horizontal="left" vertical="top" indent="1"/>
    </xf>
    <xf numFmtId="0" fontId="2" fillId="5" borderId="1" applyNumberFormat="0" applyProtection="0">
      <alignment horizontal="left" vertical="center" indent="1"/>
    </xf>
    <xf numFmtId="0" fontId="2" fillId="5" borderId="2" applyNumberFormat="0" applyProtection="0">
      <alignment horizontal="left" vertical="top" indent="1"/>
    </xf>
    <xf numFmtId="0" fontId="2" fillId="40" borderId="4" applyNumberFormat="0">
      <protection locked="0"/>
    </xf>
    <xf numFmtId="0" fontId="3" fillId="8" borderId="5" applyBorder="0"/>
    <xf numFmtId="4" fontId="4" fillId="41" borderId="2" applyNumberFormat="0" applyProtection="0">
      <alignment vertical="center"/>
    </xf>
    <xf numFmtId="4" fontId="14" fillId="42" borderId="6" applyNumberFormat="0" applyProtection="0">
      <alignment vertical="center"/>
    </xf>
    <xf numFmtId="4" fontId="4" fillId="6" borderId="2" applyNumberFormat="0" applyProtection="0">
      <alignment horizontal="left" vertical="center" indent="1"/>
    </xf>
    <xf numFmtId="0" fontId="4" fillId="41" borderId="2" applyNumberFormat="0" applyProtection="0">
      <alignment horizontal="left" vertical="top" indent="1"/>
    </xf>
    <xf numFmtId="4" fontId="2" fillId="0" borderId="1" applyNumberFormat="0" applyProtection="0">
      <alignment horizontal="right" vertical="center"/>
    </xf>
    <xf numFmtId="4" fontId="14" fillId="43" borderId="1" applyNumberFormat="0" applyProtection="0">
      <alignment horizontal="right" vertical="center"/>
    </xf>
    <xf numFmtId="4" fontId="2" fillId="30" borderId="1" applyNumberFormat="0" applyProtection="0">
      <alignment horizontal="left" vertical="center" indent="1"/>
    </xf>
    <xf numFmtId="0" fontId="4" fillId="3" borderId="2" applyNumberFormat="0" applyProtection="0">
      <alignment horizontal="left" vertical="top" indent="1"/>
    </xf>
    <xf numFmtId="4" fontId="7" fillId="44" borderId="3" applyNumberFormat="0" applyProtection="0">
      <alignment horizontal="left" vertical="center" indent="1"/>
    </xf>
    <xf numFmtId="0" fontId="2" fillId="45" borderId="6"/>
    <xf numFmtId="4" fontId="8" fillId="40" borderId="1" applyNumberFormat="0" applyProtection="0">
      <alignment horizontal="right" vertical="center"/>
    </xf>
    <xf numFmtId="0" fontId="13" fillId="0" borderId="0" applyNumberFormat="0" applyFill="0" applyBorder="0" applyAlignment="0" applyProtection="0"/>
    <xf numFmtId="0" fontId="11" fillId="0" borderId="7" applyNumberFormat="0" applyFill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2" fillId="2" borderId="0"/>
    <xf numFmtId="0" fontId="20" fillId="0" borderId="0"/>
    <xf numFmtId="9" fontId="5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/>
    <xf numFmtId="0" fontId="15" fillId="49" borderId="8" xfId="0" applyFont="1" applyFill="1" applyBorder="1" applyAlignment="1">
      <alignment horizontal="center"/>
    </xf>
    <xf numFmtId="0" fontId="16" fillId="49" borderId="8" xfId="0" applyFont="1" applyFill="1" applyBorder="1" applyAlignment="1">
      <alignment horizontal="center" wrapText="1"/>
    </xf>
    <xf numFmtId="3" fontId="18" fillId="48" borderId="17" xfId="68" applyNumberFormat="1" applyFont="1" applyFill="1" applyBorder="1" applyAlignment="1">
      <alignment horizontal="center"/>
    </xf>
    <xf numFmtId="0" fontId="2" fillId="0" borderId="16" xfId="0" applyFont="1" applyBorder="1"/>
    <xf numFmtId="0" fontId="2" fillId="0" borderId="16" xfId="0" applyFont="1" applyFill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6" xfId="0" applyFont="1" applyFill="1" applyBorder="1"/>
    <xf numFmtId="0" fontId="19" fillId="0" borderId="16" xfId="0" applyFont="1" applyFill="1" applyBorder="1" applyAlignment="1">
      <alignment wrapText="1"/>
    </xf>
    <xf numFmtId="0" fontId="18" fillId="46" borderId="20" xfId="0" applyFont="1" applyFill="1" applyBorder="1" applyAlignment="1">
      <alignment horizontal="center" wrapText="1"/>
    </xf>
    <xf numFmtId="44" fontId="17" fillId="48" borderId="21" xfId="1" applyFont="1" applyFill="1" applyBorder="1" applyAlignment="1">
      <alignment horizontal="center"/>
    </xf>
    <xf numFmtId="0" fontId="16" fillId="49" borderId="11" xfId="0" applyFont="1" applyFill="1" applyBorder="1" applyAlignment="1">
      <alignment horizontal="center" wrapText="1"/>
    </xf>
    <xf numFmtId="0" fontId="3" fillId="5" borderId="0" xfId="51" applyFont="1" applyBorder="1">
      <alignment horizontal="left" vertical="center" indent="1"/>
    </xf>
    <xf numFmtId="0" fontId="19" fillId="50" borderId="16" xfId="0" applyFont="1" applyFill="1" applyBorder="1" applyAlignment="1">
      <alignment wrapText="1"/>
    </xf>
    <xf numFmtId="0" fontId="18" fillId="0" borderId="15" xfId="0" applyFont="1" applyFill="1" applyBorder="1" applyAlignment="1">
      <alignment wrapText="1"/>
    </xf>
    <xf numFmtId="0" fontId="18" fillId="0" borderId="17" xfId="0" applyFont="1" applyFill="1" applyBorder="1" applyAlignment="1">
      <alignment wrapText="1"/>
    </xf>
    <xf numFmtId="0" fontId="18" fillId="0" borderId="16" xfId="0" applyFont="1" applyFill="1" applyBorder="1"/>
    <xf numFmtId="0" fontId="18" fillId="0" borderId="16" xfId="0" applyFont="1" applyFill="1" applyBorder="1" applyAlignment="1">
      <alignment wrapText="1"/>
    </xf>
    <xf numFmtId="0" fontId="3" fillId="0" borderId="22" xfId="51" quotePrefix="1" applyFont="1" applyFill="1" applyBorder="1">
      <alignment horizontal="left" vertical="center" indent="1"/>
    </xf>
    <xf numFmtId="3" fontId="2" fillId="0" borderId="17" xfId="68" applyNumberFormat="1" applyFont="1" applyFill="1" applyBorder="1" applyAlignment="1">
      <alignment horizontal="center"/>
    </xf>
    <xf numFmtId="0" fontId="18" fillId="0" borderId="23" xfId="0" applyFont="1" applyBorder="1" applyAlignment="1">
      <alignment wrapText="1"/>
    </xf>
    <xf numFmtId="0" fontId="3" fillId="0" borderId="24" xfId="51" quotePrefix="1" applyFont="1" applyFill="1" applyBorder="1">
      <alignment horizontal="left" vertical="center" indent="1"/>
    </xf>
    <xf numFmtId="44" fontId="17" fillId="51" borderId="21" xfId="1" applyFont="1" applyFill="1" applyBorder="1" applyAlignment="1">
      <alignment horizontal="center"/>
    </xf>
    <xf numFmtId="0" fontId="18" fillId="0" borderId="16" xfId="0" applyFont="1" applyFill="1" applyBorder="1" applyAlignment="1">
      <alignment vertical="center"/>
    </xf>
    <xf numFmtId="44" fontId="17" fillId="48" borderId="26" xfId="1" applyFont="1" applyFill="1" applyBorder="1" applyAlignment="1">
      <alignment horizontal="center"/>
    </xf>
    <xf numFmtId="44" fontId="17" fillId="51" borderId="20" xfId="1" applyFont="1" applyFill="1" applyBorder="1" applyAlignment="1">
      <alignment horizontal="center"/>
    </xf>
    <xf numFmtId="44" fontId="17" fillId="48" borderId="27" xfId="1" applyFont="1" applyFill="1" applyBorder="1" applyAlignment="1">
      <alignment horizontal="center"/>
    </xf>
    <xf numFmtId="0" fontId="15" fillId="49" borderId="20" xfId="0" applyFont="1" applyFill="1" applyBorder="1" applyAlignment="1">
      <alignment horizontal="center"/>
    </xf>
    <xf numFmtId="0" fontId="18" fillId="0" borderId="19" xfId="0" applyFont="1" applyFill="1" applyBorder="1"/>
    <xf numFmtId="3" fontId="18" fillId="48" borderId="25" xfId="68" applyNumberFormat="1" applyFont="1" applyFill="1" applyBorder="1" applyAlignment="1">
      <alignment horizontal="center"/>
    </xf>
    <xf numFmtId="0" fontId="2" fillId="0" borderId="19" xfId="0" applyFont="1" applyBorder="1"/>
    <xf numFmtId="0" fontId="18" fillId="46" borderId="18" xfId="0" applyFont="1" applyFill="1" applyBorder="1" applyAlignment="1">
      <alignment horizontal="center" wrapText="1"/>
    </xf>
    <xf numFmtId="44" fontId="18" fillId="46" borderId="28" xfId="0" applyNumberFormat="1" applyFont="1" applyFill="1" applyBorder="1" applyAlignment="1">
      <alignment horizontal="center" wrapText="1"/>
    </xf>
    <xf numFmtId="3" fontId="18" fillId="48" borderId="29" xfId="68" applyNumberFormat="1" applyFont="1" applyFill="1" applyBorder="1" applyAlignment="1">
      <alignment horizontal="center"/>
    </xf>
    <xf numFmtId="0" fontId="3" fillId="0" borderId="30" xfId="51" quotePrefix="1" applyFont="1" applyFill="1" applyBorder="1">
      <alignment horizontal="left" vertical="center" indent="1"/>
    </xf>
    <xf numFmtId="44" fontId="17" fillId="48" borderId="31" xfId="1" applyFont="1" applyFill="1" applyBorder="1" applyAlignment="1">
      <alignment horizontal="center"/>
    </xf>
    <xf numFmtId="0" fontId="3" fillId="0" borderId="20" xfId="51" quotePrefix="1" applyFont="1" applyFill="1" applyBorder="1">
      <alignment horizontal="left" vertical="center" indent="1"/>
    </xf>
    <xf numFmtId="0" fontId="18" fillId="46" borderId="32" xfId="0" applyFont="1" applyFill="1" applyBorder="1" applyAlignment="1">
      <alignment horizontal="center" wrapText="1"/>
    </xf>
    <xf numFmtId="0" fontId="22" fillId="46" borderId="20" xfId="0" applyFont="1" applyFill="1" applyBorder="1"/>
    <xf numFmtId="0" fontId="2" fillId="0" borderId="17" xfId="0" applyFont="1" applyFill="1" applyBorder="1" applyAlignment="1">
      <alignment wrapText="1"/>
    </xf>
    <xf numFmtId="3" fontId="18" fillId="46" borderId="20" xfId="68" applyNumberFormat="1" applyFont="1" applyFill="1" applyBorder="1" applyAlignment="1">
      <alignment horizontal="center"/>
    </xf>
    <xf numFmtId="0" fontId="18" fillId="0" borderId="16" xfId="0" applyFont="1" applyBorder="1"/>
    <xf numFmtId="0" fontId="22" fillId="0" borderId="0" xfId="0" applyFont="1"/>
    <xf numFmtId="3" fontId="18" fillId="48" borderId="27" xfId="68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15" fillId="49" borderId="33" xfId="0" applyFont="1" applyFill="1" applyBorder="1" applyAlignment="1">
      <alignment horizontal="center"/>
    </xf>
    <xf numFmtId="3" fontId="18" fillId="48" borderId="19" xfId="68" applyNumberFormat="1" applyFont="1" applyFill="1" applyBorder="1" applyAlignment="1">
      <alignment horizontal="center"/>
    </xf>
    <xf numFmtId="0" fontId="0" fillId="0" borderId="0" xfId="0" applyFill="1"/>
    <xf numFmtId="0" fontId="22" fillId="0" borderId="0" xfId="0" applyFont="1" applyFill="1"/>
    <xf numFmtId="3" fontId="24" fillId="48" borderId="27" xfId="68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wrapText="1"/>
    </xf>
    <xf numFmtId="0" fontId="18" fillId="0" borderId="19" xfId="0" applyFont="1" applyFill="1" applyBorder="1" applyAlignment="1">
      <alignment wrapText="1"/>
    </xf>
    <xf numFmtId="0" fontId="21" fillId="47" borderId="9" xfId="0" applyFont="1" applyFill="1" applyBorder="1" applyAlignment="1">
      <alignment horizontal="center" vertical="center"/>
    </xf>
    <xf numFmtId="0" fontId="21" fillId="47" borderId="10" xfId="0" applyFont="1" applyFill="1" applyBorder="1" applyAlignment="1">
      <alignment horizontal="center" vertical="center"/>
    </xf>
    <xf numFmtId="0" fontId="21" fillId="47" borderId="11" xfId="0" applyFont="1" applyFill="1" applyBorder="1" applyAlignment="1">
      <alignment horizontal="center" vertical="center"/>
    </xf>
    <xf numFmtId="0" fontId="21" fillId="47" borderId="12" xfId="0" applyFont="1" applyFill="1" applyBorder="1" applyAlignment="1">
      <alignment horizontal="center" vertical="center"/>
    </xf>
    <xf numFmtId="0" fontId="21" fillId="47" borderId="13" xfId="0" applyFont="1" applyFill="1" applyBorder="1" applyAlignment="1">
      <alignment horizontal="center" vertical="center"/>
    </xf>
    <xf numFmtId="0" fontId="21" fillId="47" borderId="14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</cellXfs>
  <cellStyles count="74">
    <cellStyle name="Accent1 - 20%" xfId="3"/>
    <cellStyle name="Accent1 - 40%" xfId="4"/>
    <cellStyle name="Accent1 - 60%" xfId="5"/>
    <cellStyle name="Accent2 - 20%" xfId="6"/>
    <cellStyle name="Accent2 - 40%" xfId="7"/>
    <cellStyle name="Accent2 - 60%" xfId="8"/>
    <cellStyle name="Accent3 - 20%" xfId="9"/>
    <cellStyle name="Accent3 - 40%" xfId="10"/>
    <cellStyle name="Accent3 - 60%" xfId="11"/>
    <cellStyle name="Accent4 - 20%" xfId="12"/>
    <cellStyle name="Accent4 - 40%" xfId="13"/>
    <cellStyle name="Accent4 - 60%" xfId="14"/>
    <cellStyle name="Accent5 - 20%" xfId="15"/>
    <cellStyle name="Accent5 - 40%" xfId="16"/>
    <cellStyle name="Accent5 - 60%" xfId="17"/>
    <cellStyle name="Accent6 - 20%" xfId="18"/>
    <cellStyle name="Accent6 - 40%" xfId="19"/>
    <cellStyle name="Accent6 - 60%" xfId="20"/>
    <cellStyle name="Emphasis 1" xfId="21"/>
    <cellStyle name="Emphasis 2" xfId="22"/>
    <cellStyle name="Emphasis 3" xfId="23"/>
    <cellStyle name="Euro" xfId="68"/>
    <cellStyle name="Moneda" xfId="1" builtinId="4"/>
    <cellStyle name="Neutral 2" xfId="24"/>
    <cellStyle name="Normal" xfId="0" builtinId="0"/>
    <cellStyle name="Normal 2" xfId="2"/>
    <cellStyle name="Normal 2 2" xfId="71"/>
    <cellStyle name="Normal 2 3" xfId="72"/>
    <cellStyle name="Normal 2 4" xfId="70"/>
    <cellStyle name="Normal 3" xfId="69"/>
    <cellStyle name="Porcentaje 2" xfId="73"/>
    <cellStyle name="SAPBEXaggData" xfId="25"/>
    <cellStyle name="SAPBEXaggDataEmph" xfId="26"/>
    <cellStyle name="SAPBEXaggItem" xfId="27"/>
    <cellStyle name="SAPBEXaggItemX" xfId="28"/>
    <cellStyle name="SAPBEXchaText" xfId="29"/>
    <cellStyle name="SAPBEXexcBad7" xfId="30"/>
    <cellStyle name="SAPBEXexcBad8" xfId="31"/>
    <cellStyle name="SAPBEXexcBad9" xfId="32"/>
    <cellStyle name="SAPBEXexcCritical4" xfId="33"/>
    <cellStyle name="SAPBEXexcCritical5" xfId="34"/>
    <cellStyle name="SAPBEXexcCritical6" xfId="35"/>
    <cellStyle name="SAPBEXexcGood1" xfId="36"/>
    <cellStyle name="SAPBEXexcGood2" xfId="37"/>
    <cellStyle name="SAPBEXexcGood3" xfId="38"/>
    <cellStyle name="SAPBEXfilterDrill" xfId="39"/>
    <cellStyle name="SAPBEXfilterItem" xfId="40"/>
    <cellStyle name="SAPBEXfilterText" xfId="41"/>
    <cellStyle name="SAPBEXformats" xfId="42"/>
    <cellStyle name="SAPBEXheaderItem" xfId="43"/>
    <cellStyle name="SAPBEXheaderText" xfId="44"/>
    <cellStyle name="SAPBEXHLevel0" xfId="45"/>
    <cellStyle name="SAPBEXHLevel0X" xfId="46"/>
    <cellStyle name="SAPBEXHLevel1" xfId="47"/>
    <cellStyle name="SAPBEXHLevel1X" xfId="48"/>
    <cellStyle name="SAPBEXHLevel2" xfId="49"/>
    <cellStyle name="SAPBEXHLevel2X" xfId="50"/>
    <cellStyle name="SAPBEXHLevel3" xfId="51"/>
    <cellStyle name="SAPBEXHLevel3X" xfId="52"/>
    <cellStyle name="SAPBEXinputData" xfId="53"/>
    <cellStyle name="SAPBEXItemHeader" xfId="54"/>
    <cellStyle name="SAPBEXresData" xfId="55"/>
    <cellStyle name="SAPBEXresDataEmph" xfId="56"/>
    <cellStyle name="SAPBEXresItem" xfId="57"/>
    <cellStyle name="SAPBEXresItemX" xfId="58"/>
    <cellStyle name="SAPBEXstdData" xfId="59"/>
    <cellStyle name="SAPBEXstdDataEmph" xfId="60"/>
    <cellStyle name="SAPBEXstdItem" xfId="61"/>
    <cellStyle name="SAPBEXstdItemX" xfId="62"/>
    <cellStyle name="SAPBEXtitle" xfId="63"/>
    <cellStyle name="SAPBEXunassignedItem" xfId="64"/>
    <cellStyle name="SAPBEXundefined" xfId="65"/>
    <cellStyle name="Sheet Title" xfId="66"/>
    <cellStyle name="Total 2" xfId="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N63"/>
  <sheetViews>
    <sheetView tabSelected="1" workbookViewId="0">
      <selection activeCell="J22" sqref="J22"/>
    </sheetView>
  </sheetViews>
  <sheetFormatPr baseColWidth="10" defaultRowHeight="15" x14ac:dyDescent="0.25"/>
  <cols>
    <col min="4" max="4" width="49.28515625" customWidth="1"/>
    <col min="5" max="5" width="15.85546875" bestFit="1" customWidth="1"/>
    <col min="6" max="6" width="17.140625" customWidth="1"/>
    <col min="7" max="7" width="39.7109375" bestFit="1" customWidth="1"/>
  </cols>
  <sheetData>
    <row r="2" spans="4:8" ht="15.75" thickBot="1" x14ac:dyDescent="0.3"/>
    <row r="3" spans="4:8" x14ac:dyDescent="0.25">
      <c r="D3" s="53" t="s">
        <v>57</v>
      </c>
      <c r="E3" s="54"/>
      <c r="F3" s="54"/>
      <c r="G3" s="55"/>
    </row>
    <row r="4" spans="4:8" ht="15.75" thickBot="1" x14ac:dyDescent="0.3">
      <c r="D4" s="56"/>
      <c r="E4" s="57"/>
      <c r="F4" s="57"/>
      <c r="G4" s="58"/>
    </row>
    <row r="5" spans="4:8" ht="15.75" thickBot="1" x14ac:dyDescent="0.3">
      <c r="D5" s="1"/>
      <c r="E5" s="1"/>
      <c r="F5" s="1"/>
      <c r="G5" s="1"/>
    </row>
    <row r="6" spans="4:8" ht="15.75" thickBot="1" x14ac:dyDescent="0.3">
      <c r="D6" s="28" t="s">
        <v>0</v>
      </c>
      <c r="E6" s="3" t="s">
        <v>58</v>
      </c>
      <c r="F6" s="12" t="s">
        <v>59</v>
      </c>
      <c r="G6" s="2" t="s">
        <v>1</v>
      </c>
    </row>
    <row r="7" spans="4:8" x14ac:dyDescent="0.25">
      <c r="D7" s="15" t="s">
        <v>2</v>
      </c>
      <c r="E7" s="11">
        <f>19822983.86-E8-E9</f>
        <v>19231481.789999999</v>
      </c>
      <c r="F7" s="44">
        <f>223086-F8-F9</f>
        <v>218749</v>
      </c>
      <c r="G7" s="59" t="s">
        <v>39</v>
      </c>
    </row>
    <row r="8" spans="4:8" x14ac:dyDescent="0.25">
      <c r="D8" s="16" t="s">
        <v>3</v>
      </c>
      <c r="E8" s="11">
        <v>483626.94999999984</v>
      </c>
      <c r="F8" s="44">
        <v>3465</v>
      </c>
      <c r="G8" s="60"/>
    </row>
    <row r="9" spans="4:8" ht="21" customHeight="1" x14ac:dyDescent="0.25">
      <c r="D9" s="16" t="s">
        <v>4</v>
      </c>
      <c r="E9" s="11">
        <v>107875.12</v>
      </c>
      <c r="F9" s="44">
        <v>872</v>
      </c>
      <c r="G9" s="61"/>
    </row>
    <row r="10" spans="4:8" x14ac:dyDescent="0.25">
      <c r="D10" s="16" t="s">
        <v>66</v>
      </c>
      <c r="E10" s="11">
        <v>-11345.5</v>
      </c>
      <c r="F10" s="44" t="s">
        <v>72</v>
      </c>
      <c r="G10" s="45" t="s">
        <v>38</v>
      </c>
    </row>
    <row r="11" spans="4:8" x14ac:dyDescent="0.25">
      <c r="D11" s="17" t="s">
        <v>6</v>
      </c>
      <c r="E11" s="11">
        <v>1794000</v>
      </c>
      <c r="F11" s="44">
        <v>42515</v>
      </c>
      <c r="G11" s="5" t="s">
        <v>7</v>
      </c>
    </row>
    <row r="12" spans="4:8" x14ac:dyDescent="0.25">
      <c r="D12" s="18" t="s">
        <v>8</v>
      </c>
      <c r="E12" s="11">
        <f>28704153.65+1461.18</f>
        <v>28705614.829999998</v>
      </c>
      <c r="F12" s="44">
        <f>46362+1</f>
        <v>46363</v>
      </c>
      <c r="G12" s="6" t="s">
        <v>9</v>
      </c>
      <c r="H12" s="43"/>
    </row>
    <row r="13" spans="4:8" x14ac:dyDescent="0.25">
      <c r="D13" s="18" t="s">
        <v>10</v>
      </c>
      <c r="E13" s="11">
        <v>1468921.73</v>
      </c>
      <c r="F13" s="44">
        <v>1078</v>
      </c>
      <c r="G13" s="5" t="s">
        <v>11</v>
      </c>
    </row>
    <row r="14" spans="4:8" x14ac:dyDescent="0.25">
      <c r="D14" s="18" t="s">
        <v>12</v>
      </c>
      <c r="E14" s="11">
        <v>1576908.57</v>
      </c>
      <c r="F14" s="44" t="s">
        <v>72</v>
      </c>
      <c r="G14" s="45" t="s">
        <v>62</v>
      </c>
    </row>
    <row r="15" spans="4:8" x14ac:dyDescent="0.25">
      <c r="D15" s="18" t="s">
        <v>63</v>
      </c>
      <c r="E15" s="11">
        <v>22244848.879999999</v>
      </c>
      <c r="F15" s="44">
        <v>374722</v>
      </c>
      <c r="G15" s="5" t="s">
        <v>52</v>
      </c>
    </row>
    <row r="16" spans="4:8" x14ac:dyDescent="0.25">
      <c r="D16" s="18" t="s">
        <v>78</v>
      </c>
      <c r="E16" s="11">
        <f>6625574.52-E18-E19</f>
        <v>6426923.6399999997</v>
      </c>
      <c r="F16" s="44">
        <f>83932-F18-F19</f>
        <v>54371</v>
      </c>
      <c r="G16" s="7" t="s">
        <v>53</v>
      </c>
    </row>
    <row r="17" spans="4:7" ht="21" customHeight="1" x14ac:dyDescent="0.25">
      <c r="D17" s="18" t="s">
        <v>40</v>
      </c>
      <c r="E17" s="11">
        <v>302627</v>
      </c>
      <c r="F17" s="44" t="s">
        <v>72</v>
      </c>
      <c r="G17" s="45" t="s">
        <v>5</v>
      </c>
    </row>
    <row r="18" spans="4:7" x14ac:dyDescent="0.25">
      <c r="D18" s="18" t="s">
        <v>13</v>
      </c>
      <c r="E18" s="11">
        <v>137203.20000000001</v>
      </c>
      <c r="F18" s="44">
        <v>20620</v>
      </c>
      <c r="G18" s="7" t="s">
        <v>54</v>
      </c>
    </row>
    <row r="19" spans="4:7" x14ac:dyDescent="0.25">
      <c r="D19" s="18" t="s">
        <v>14</v>
      </c>
      <c r="E19" s="11">
        <v>61447.68</v>
      </c>
      <c r="F19" s="44">
        <v>8941</v>
      </c>
      <c r="G19" s="7" t="s">
        <v>54</v>
      </c>
    </row>
    <row r="20" spans="4:7" x14ac:dyDescent="0.25">
      <c r="D20" s="17" t="s">
        <v>55</v>
      </c>
      <c r="E20" s="11">
        <v>215893</v>
      </c>
      <c r="F20" s="44" t="s">
        <v>72</v>
      </c>
      <c r="G20" s="9" t="s">
        <v>64</v>
      </c>
    </row>
    <row r="21" spans="4:7" x14ac:dyDescent="0.25">
      <c r="D21" s="17" t="s">
        <v>15</v>
      </c>
      <c r="E21" s="11">
        <v>83340</v>
      </c>
      <c r="F21" s="44">
        <v>2778</v>
      </c>
      <c r="G21" s="8" t="s">
        <v>16</v>
      </c>
    </row>
    <row r="22" spans="4:7" s="1" customFormat="1" x14ac:dyDescent="0.25">
      <c r="D22" s="17" t="s">
        <v>61</v>
      </c>
      <c r="E22" s="11">
        <v>17400</v>
      </c>
      <c r="F22" s="44">
        <v>581</v>
      </c>
      <c r="G22" s="8" t="s">
        <v>16</v>
      </c>
    </row>
    <row r="23" spans="4:7" x14ac:dyDescent="0.25">
      <c r="D23" s="17" t="s">
        <v>48</v>
      </c>
      <c r="E23" s="11">
        <v>9373.5</v>
      </c>
      <c r="F23" s="44">
        <v>2083</v>
      </c>
      <c r="G23" s="9" t="s">
        <v>17</v>
      </c>
    </row>
    <row r="24" spans="4:7" x14ac:dyDescent="0.25">
      <c r="D24" s="17" t="s">
        <v>49</v>
      </c>
      <c r="E24" s="11">
        <v>3456849.22</v>
      </c>
      <c r="F24" s="44">
        <v>589079</v>
      </c>
      <c r="G24" s="6" t="s">
        <v>18</v>
      </c>
    </row>
    <row r="25" spans="4:7" x14ac:dyDescent="0.25">
      <c r="D25" s="17" t="s">
        <v>50</v>
      </c>
      <c r="E25" s="11">
        <v>193779.66</v>
      </c>
      <c r="F25" s="44">
        <v>31141</v>
      </c>
      <c r="G25" s="6" t="s">
        <v>18</v>
      </c>
    </row>
    <row r="26" spans="4:7" x14ac:dyDescent="0.25">
      <c r="D26" s="17" t="s">
        <v>19</v>
      </c>
      <c r="E26" s="11">
        <v>136764.13</v>
      </c>
      <c r="F26" s="44" t="s">
        <v>72</v>
      </c>
      <c r="G26" s="45" t="s">
        <v>5</v>
      </c>
    </row>
    <row r="27" spans="4:7" x14ac:dyDescent="0.25">
      <c r="D27" s="17" t="s">
        <v>20</v>
      </c>
      <c r="E27" s="11">
        <v>86493.87</v>
      </c>
      <c r="F27" s="44">
        <v>24093</v>
      </c>
      <c r="G27" s="5" t="s">
        <v>18</v>
      </c>
    </row>
    <row r="28" spans="4:7" x14ac:dyDescent="0.25">
      <c r="D28" s="18" t="s">
        <v>21</v>
      </c>
      <c r="E28" s="11">
        <v>11866.87</v>
      </c>
      <c r="F28" s="44">
        <v>2269</v>
      </c>
      <c r="G28" s="9" t="s">
        <v>22</v>
      </c>
    </row>
    <row r="29" spans="4:7" x14ac:dyDescent="0.25">
      <c r="D29" s="18" t="s">
        <v>65</v>
      </c>
      <c r="E29" s="11">
        <v>1583000.25</v>
      </c>
      <c r="F29" s="44" t="s">
        <v>72</v>
      </c>
      <c r="G29" s="9" t="s">
        <v>64</v>
      </c>
    </row>
    <row r="30" spans="4:7" ht="23.25" x14ac:dyDescent="0.25">
      <c r="D30" s="24" t="s">
        <v>23</v>
      </c>
      <c r="E30" s="11">
        <v>191476.1699999999</v>
      </c>
      <c r="F30" s="44" t="s">
        <v>72</v>
      </c>
      <c r="G30" s="14" t="s">
        <v>45</v>
      </c>
    </row>
    <row r="31" spans="4:7" x14ac:dyDescent="0.25">
      <c r="D31" s="17" t="s">
        <v>24</v>
      </c>
      <c r="E31" s="11">
        <v>2046211</v>
      </c>
      <c r="F31" s="44" t="s">
        <v>72</v>
      </c>
      <c r="G31" s="8" t="s">
        <v>51</v>
      </c>
    </row>
    <row r="32" spans="4:7" x14ac:dyDescent="0.25">
      <c r="D32" s="17" t="s">
        <v>25</v>
      </c>
      <c r="E32" s="11">
        <v>20709217.849999994</v>
      </c>
      <c r="F32" s="44" t="s">
        <v>72</v>
      </c>
      <c r="G32" s="62" t="s">
        <v>26</v>
      </c>
    </row>
    <row r="33" spans="4:14" x14ac:dyDescent="0.25">
      <c r="D33" s="17" t="s">
        <v>27</v>
      </c>
      <c r="E33" s="11">
        <v>20328298.799999997</v>
      </c>
      <c r="F33" s="44" t="s">
        <v>72</v>
      </c>
      <c r="G33" s="61"/>
    </row>
    <row r="34" spans="4:14" x14ac:dyDescent="0.25">
      <c r="D34" s="17" t="s">
        <v>28</v>
      </c>
      <c r="E34" s="11">
        <v>165962.13</v>
      </c>
      <c r="F34" s="44" t="s">
        <v>72</v>
      </c>
      <c r="G34" s="8" t="s">
        <v>73</v>
      </c>
    </row>
    <row r="35" spans="4:14" x14ac:dyDescent="0.25">
      <c r="D35" s="29" t="s">
        <v>29</v>
      </c>
      <c r="E35" s="11">
        <v>1411869.7199999974</v>
      </c>
      <c r="F35" s="44" t="s">
        <v>72</v>
      </c>
      <c r="G35" s="8" t="s">
        <v>73</v>
      </c>
    </row>
    <row r="36" spans="4:14" x14ac:dyDescent="0.25">
      <c r="D36" s="18" t="s">
        <v>30</v>
      </c>
      <c r="E36" s="11">
        <v>101841.22000000003</v>
      </c>
      <c r="F36" s="44">
        <v>23041</v>
      </c>
      <c r="G36" s="5" t="s">
        <v>31</v>
      </c>
    </row>
    <row r="37" spans="4:14" x14ac:dyDescent="0.25">
      <c r="D37" s="42" t="s">
        <v>56</v>
      </c>
      <c r="E37" s="11">
        <v>110670</v>
      </c>
      <c r="F37" s="44">
        <v>3570</v>
      </c>
      <c r="G37" s="5" t="s">
        <v>32</v>
      </c>
    </row>
    <row r="38" spans="4:14" x14ac:dyDescent="0.25">
      <c r="D38" s="17" t="s">
        <v>70</v>
      </c>
      <c r="E38" s="11">
        <v>18363256.220000003</v>
      </c>
      <c r="F38" s="44">
        <v>136033</v>
      </c>
      <c r="G38" s="5" t="s">
        <v>32</v>
      </c>
    </row>
    <row r="39" spans="4:14" x14ac:dyDescent="0.25">
      <c r="D39" s="52" t="s">
        <v>76</v>
      </c>
      <c r="E39" s="11">
        <v>7412886.1499999939</v>
      </c>
      <c r="F39" s="50">
        <v>61802</v>
      </c>
      <c r="G39" s="9" t="s">
        <v>75</v>
      </c>
      <c r="H39" s="48"/>
      <c r="I39" s="48"/>
      <c r="J39" s="48"/>
      <c r="K39" s="48"/>
      <c r="L39" s="48"/>
      <c r="M39" s="48"/>
      <c r="N39" s="48"/>
    </row>
    <row r="40" spans="4:14" s="1" customFormat="1" ht="16.5" customHeight="1" x14ac:dyDescent="0.25">
      <c r="D40" s="17" t="s">
        <v>77</v>
      </c>
      <c r="E40" s="11">
        <v>465016</v>
      </c>
      <c r="F40" s="44" t="s">
        <v>72</v>
      </c>
      <c r="G40" s="8" t="s">
        <v>73</v>
      </c>
    </row>
    <row r="41" spans="4:14" s="1" customFormat="1" ht="23.25" x14ac:dyDescent="0.25">
      <c r="D41" s="17" t="s">
        <v>69</v>
      </c>
      <c r="E41" s="11">
        <v>71711.850000000006</v>
      </c>
      <c r="F41" s="44">
        <v>3423</v>
      </c>
      <c r="G41" s="6" t="s">
        <v>67</v>
      </c>
    </row>
    <row r="42" spans="4:14" s="1" customFormat="1" x14ac:dyDescent="0.25">
      <c r="D42" s="17" t="s">
        <v>68</v>
      </c>
      <c r="E42" s="11">
        <v>4510.29</v>
      </c>
      <c r="F42" s="44" t="s">
        <v>72</v>
      </c>
      <c r="G42" s="8" t="s">
        <v>73</v>
      </c>
    </row>
    <row r="43" spans="4:14" s="1" customFormat="1" ht="15.75" thickBot="1" x14ac:dyDescent="0.3">
      <c r="D43" s="17" t="s">
        <v>74</v>
      </c>
      <c r="E43" s="11">
        <v>89976</v>
      </c>
      <c r="F43" s="44" t="s">
        <v>72</v>
      </c>
      <c r="G43" s="8" t="s">
        <v>73</v>
      </c>
    </row>
    <row r="44" spans="4:14" ht="15.75" thickBot="1" x14ac:dyDescent="0.3">
      <c r="D44" s="10" t="s">
        <v>43</v>
      </c>
      <c r="E44" s="23">
        <f>SUM(E7:E43)</f>
        <v>159797797.78999999</v>
      </c>
      <c r="F44" s="44"/>
      <c r="G44" s="41"/>
    </row>
    <row r="45" spans="4:14" ht="15.75" thickBot="1" x14ac:dyDescent="0.3">
      <c r="D45" s="21"/>
      <c r="E45" s="11"/>
      <c r="F45" s="44"/>
      <c r="G45" s="40"/>
    </row>
    <row r="46" spans="4:14" ht="15.75" thickBot="1" x14ac:dyDescent="0.3">
      <c r="D46" s="28" t="s">
        <v>46</v>
      </c>
      <c r="E46" s="2"/>
      <c r="F46" s="46"/>
      <c r="G46" s="28"/>
    </row>
    <row r="47" spans="4:14" ht="15.75" thickBot="1" x14ac:dyDescent="0.3">
      <c r="D47" s="37" t="s">
        <v>33</v>
      </c>
      <c r="E47" s="11">
        <v>187697.57</v>
      </c>
      <c r="F47" s="44">
        <v>1028</v>
      </c>
      <c r="G47" s="7" t="s">
        <v>36</v>
      </c>
    </row>
    <row r="48" spans="4:14" ht="15.75" thickBot="1" x14ac:dyDescent="0.3">
      <c r="D48" s="37" t="s">
        <v>34</v>
      </c>
      <c r="E48" s="11">
        <v>155741.76999999999</v>
      </c>
      <c r="F48" s="44">
        <v>941</v>
      </c>
      <c r="G48" s="7" t="s">
        <v>36</v>
      </c>
    </row>
    <row r="49" spans="4:8" ht="15.75" thickBot="1" x14ac:dyDescent="0.3">
      <c r="D49" s="22" t="s">
        <v>35</v>
      </c>
      <c r="E49" s="25">
        <v>881569.69</v>
      </c>
      <c r="F49" s="44">
        <v>3073</v>
      </c>
      <c r="G49" s="7" t="s">
        <v>36</v>
      </c>
    </row>
    <row r="50" spans="4:8" ht="15.75" thickBot="1" x14ac:dyDescent="0.3">
      <c r="D50" s="10" t="s">
        <v>43</v>
      </c>
      <c r="E50" s="26">
        <f>E47+E48+E49</f>
        <v>1225009.0299999998</v>
      </c>
      <c r="F50" s="44"/>
      <c r="G50" s="4"/>
    </row>
    <row r="51" spans="4:8" ht="15.75" thickBot="1" x14ac:dyDescent="0.3">
      <c r="D51" s="22"/>
      <c r="E51" s="27"/>
      <c r="F51" s="44"/>
      <c r="G51" s="7"/>
    </row>
    <row r="52" spans="4:8" ht="15.75" thickBot="1" x14ac:dyDescent="0.3">
      <c r="D52" s="28" t="s">
        <v>41</v>
      </c>
      <c r="E52" s="2"/>
      <c r="F52" s="46"/>
      <c r="G52" s="28"/>
    </row>
    <row r="53" spans="4:8" ht="15.75" thickBot="1" x14ac:dyDescent="0.3">
      <c r="D53" s="19" t="s">
        <v>47</v>
      </c>
      <c r="E53" s="11">
        <f>5915402.29+4936912.76</f>
        <v>10852315.050000001</v>
      </c>
      <c r="F53" s="44">
        <f>8250+23634</f>
        <v>31884</v>
      </c>
      <c r="G53" s="7" t="s">
        <v>36</v>
      </c>
    </row>
    <row r="54" spans="4:8" ht="15.75" thickBot="1" x14ac:dyDescent="0.3">
      <c r="D54" s="19" t="s">
        <v>42</v>
      </c>
      <c r="E54" s="11">
        <v>1256326.3799999999</v>
      </c>
      <c r="F54" s="44"/>
      <c r="G54" s="20" t="s">
        <v>71</v>
      </c>
    </row>
    <row r="55" spans="4:8" ht="15.75" thickBot="1" x14ac:dyDescent="0.3">
      <c r="D55" s="19" t="s">
        <v>37</v>
      </c>
      <c r="E55" s="25">
        <v>7402.59</v>
      </c>
      <c r="F55" s="44">
        <v>44</v>
      </c>
      <c r="G55" s="31" t="s">
        <v>36</v>
      </c>
    </row>
    <row r="56" spans="4:8" ht="15.75" thickBot="1" x14ac:dyDescent="0.3">
      <c r="D56" s="32" t="s">
        <v>43</v>
      </c>
      <c r="E56" s="26">
        <f>E53+E54+E55</f>
        <v>12116044.02</v>
      </c>
      <c r="F56" s="30"/>
      <c r="G56" s="31"/>
    </row>
    <row r="57" spans="4:8" ht="15.75" thickBot="1" x14ac:dyDescent="0.3">
      <c r="D57" s="35"/>
      <c r="E57" s="36"/>
      <c r="F57" s="34"/>
      <c r="G57" s="47"/>
    </row>
    <row r="58" spans="4:8" ht="15.75" thickBot="1" x14ac:dyDescent="0.3">
      <c r="D58" s="10" t="s">
        <v>44</v>
      </c>
      <c r="E58" s="33">
        <f>E44+E50+E56</f>
        <v>173138850.84</v>
      </c>
      <c r="F58" s="38"/>
      <c r="G58" s="39"/>
    </row>
    <row r="59" spans="4:8" x14ac:dyDescent="0.25">
      <c r="D59" s="13" t="s">
        <v>60</v>
      </c>
      <c r="E59" s="1"/>
      <c r="F59" s="1"/>
      <c r="G59" s="1"/>
    </row>
    <row r="63" spans="4:8" x14ac:dyDescent="0.25">
      <c r="D63" s="51"/>
      <c r="E63" s="49"/>
      <c r="F63" s="48"/>
      <c r="G63" s="48"/>
      <c r="H63" s="48"/>
    </row>
  </sheetData>
  <mergeCells count="3">
    <mergeCell ref="D3:G4"/>
    <mergeCell ref="G7:G9"/>
    <mergeCell ref="G32:G33"/>
  </mergeCells>
  <pageMargins left="0" right="0" top="0" bottom="0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 Año 2023</vt:lpstr>
    </vt:vector>
  </TitlesOfParts>
  <Company>Servicio Murciano de Salud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rpr29q</dc:creator>
  <cp:lastModifiedBy>rpr29q</cp:lastModifiedBy>
  <cp:lastPrinted>2024-02-15T12:30:55Z</cp:lastPrinted>
  <dcterms:created xsi:type="dcterms:W3CDTF">2022-05-16T17:11:53Z</dcterms:created>
  <dcterms:modified xsi:type="dcterms:W3CDTF">2024-04-26T10:50:45Z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6. Copia de Resumen Gasto A.Concertada Año 2023.xlsx</vt:lpwstr>
  </property>
</Properties>
</file>