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3605"/>
  </bookViews>
  <sheets>
    <sheet name="Resumen" sheetId="2" r:id="rId1"/>
  </sheets>
  <calcPr calcId="145621"/>
</workbook>
</file>

<file path=xl/calcChain.xml><?xml version="1.0" encoding="utf-8"?>
<calcChain xmlns="http://schemas.openxmlformats.org/spreadsheetml/2006/main">
  <c r="N261" i="2" l="1"/>
  <c r="E259" i="2"/>
  <c r="F259" i="2"/>
  <c r="G259" i="2"/>
  <c r="H259" i="2"/>
  <c r="I259" i="2"/>
  <c r="J259" i="2"/>
  <c r="K259" i="2"/>
  <c r="L259" i="2"/>
  <c r="M259" i="2"/>
  <c r="N259" i="2"/>
  <c r="D259" i="2"/>
  <c r="E250" i="2"/>
  <c r="F250" i="2"/>
  <c r="G250" i="2"/>
  <c r="H250" i="2"/>
  <c r="I250" i="2"/>
  <c r="J250" i="2"/>
  <c r="K250" i="2"/>
  <c r="L250" i="2"/>
  <c r="M250" i="2"/>
  <c r="N250" i="2"/>
  <c r="D250" i="2"/>
  <c r="E249" i="2"/>
  <c r="F249" i="2"/>
  <c r="G249" i="2"/>
  <c r="H249" i="2"/>
  <c r="I249" i="2"/>
  <c r="J249" i="2"/>
  <c r="K249" i="2"/>
  <c r="L249" i="2"/>
  <c r="M249" i="2"/>
  <c r="N249" i="2"/>
  <c r="D249" i="2"/>
  <c r="E248" i="2"/>
  <c r="F248" i="2"/>
  <c r="G248" i="2"/>
  <c r="H248" i="2"/>
  <c r="I248" i="2"/>
  <c r="J248" i="2"/>
  <c r="K248" i="2"/>
  <c r="L248" i="2"/>
  <c r="M248" i="2"/>
  <c r="N248" i="2"/>
  <c r="D248" i="2"/>
  <c r="E247" i="2"/>
  <c r="F247" i="2"/>
  <c r="G247" i="2"/>
  <c r="H247" i="2"/>
  <c r="I247" i="2"/>
  <c r="J247" i="2"/>
  <c r="K247" i="2"/>
  <c r="L247" i="2"/>
  <c r="M247" i="2"/>
  <c r="N247" i="2"/>
  <c r="D247" i="2"/>
  <c r="E242" i="2"/>
  <c r="F242" i="2"/>
  <c r="G242" i="2"/>
  <c r="H242" i="2"/>
  <c r="I242" i="2"/>
  <c r="J242" i="2"/>
  <c r="K242" i="2"/>
  <c r="L242" i="2"/>
  <c r="M242" i="2"/>
  <c r="N242" i="2"/>
  <c r="D242" i="2"/>
  <c r="E241" i="2"/>
  <c r="F241" i="2"/>
  <c r="G241" i="2"/>
  <c r="H241" i="2"/>
  <c r="I241" i="2"/>
  <c r="J241" i="2"/>
  <c r="K241" i="2"/>
  <c r="L241" i="2"/>
  <c r="M241" i="2"/>
  <c r="N241" i="2"/>
  <c r="D241" i="2"/>
  <c r="E240" i="2"/>
  <c r="F240" i="2"/>
  <c r="G240" i="2"/>
  <c r="H240" i="2"/>
  <c r="I240" i="2"/>
  <c r="J240" i="2"/>
  <c r="K240" i="2"/>
  <c r="L240" i="2"/>
  <c r="M240" i="2"/>
  <c r="N240" i="2"/>
  <c r="E239" i="2"/>
  <c r="F239" i="2"/>
  <c r="G239" i="2"/>
  <c r="H239" i="2"/>
  <c r="I239" i="2"/>
  <c r="J239" i="2"/>
  <c r="K239" i="2"/>
  <c r="L239" i="2"/>
  <c r="M239" i="2"/>
  <c r="N239" i="2"/>
  <c r="D240" i="2"/>
  <c r="D239" i="2"/>
  <c r="E190" i="2"/>
  <c r="F190" i="2"/>
  <c r="G190" i="2"/>
  <c r="H190" i="2"/>
  <c r="I190" i="2"/>
  <c r="J190" i="2"/>
  <c r="K190" i="2"/>
  <c r="L190" i="2"/>
  <c r="M190" i="2"/>
  <c r="N190" i="2"/>
  <c r="N195" i="2" s="1"/>
  <c r="D190" i="2"/>
  <c r="E166" i="2"/>
  <c r="F166" i="2"/>
  <c r="G166" i="2"/>
  <c r="H166" i="2"/>
  <c r="I166" i="2"/>
  <c r="J166" i="2"/>
  <c r="K166" i="2"/>
  <c r="L166" i="2"/>
  <c r="M166" i="2"/>
  <c r="N166" i="2"/>
  <c r="N171" i="2" s="1"/>
  <c r="D166" i="2"/>
  <c r="M130" i="2"/>
  <c r="N130" i="2"/>
  <c r="N134" i="2" s="1"/>
  <c r="E130" i="2"/>
  <c r="F130" i="2"/>
  <c r="G130" i="2"/>
  <c r="H130" i="2"/>
  <c r="I130" i="2"/>
  <c r="J130" i="2"/>
  <c r="K130" i="2"/>
  <c r="L130" i="2"/>
  <c r="D130" i="2"/>
  <c r="N109" i="2"/>
  <c r="N113" i="2" s="1"/>
  <c r="E109" i="2"/>
  <c r="F109" i="2"/>
  <c r="G109" i="2"/>
  <c r="H109" i="2"/>
  <c r="I109" i="2"/>
  <c r="J109" i="2"/>
  <c r="K109" i="2"/>
  <c r="L109" i="2"/>
  <c r="M109" i="2"/>
  <c r="D109" i="2"/>
  <c r="E83" i="2"/>
  <c r="F83" i="2"/>
  <c r="G83" i="2"/>
  <c r="H83" i="2"/>
  <c r="I83" i="2"/>
  <c r="J83" i="2"/>
  <c r="K83" i="2"/>
  <c r="L83" i="2"/>
  <c r="M83" i="2"/>
  <c r="N83" i="2"/>
  <c r="N87" i="2" s="1"/>
  <c r="D83" i="2"/>
  <c r="E63" i="2"/>
  <c r="F63" i="2"/>
  <c r="G63" i="2"/>
  <c r="H63" i="2"/>
  <c r="J63" i="2"/>
  <c r="K63" i="2"/>
  <c r="M63" i="2"/>
  <c r="D63" i="2"/>
  <c r="E36" i="2"/>
  <c r="F36" i="2"/>
  <c r="G36" i="2"/>
  <c r="H36" i="2"/>
  <c r="I36" i="2"/>
  <c r="J36" i="2"/>
  <c r="K36" i="2"/>
  <c r="L36" i="2"/>
  <c r="M36" i="2"/>
  <c r="N36" i="2"/>
  <c r="N40" i="2" s="1"/>
  <c r="D36" i="2"/>
  <c r="N17" i="2"/>
  <c r="E17" i="2"/>
  <c r="F17" i="2"/>
  <c r="G17" i="2"/>
  <c r="H17" i="2"/>
  <c r="I17" i="2"/>
  <c r="J17" i="2"/>
  <c r="K17" i="2"/>
  <c r="L17" i="2"/>
  <c r="M17" i="2"/>
  <c r="D17" i="2"/>
  <c r="L54" i="2" l="1"/>
  <c r="L63" i="2" s="1"/>
  <c r="L53" i="2"/>
  <c r="I54" i="2"/>
  <c r="I53" i="2"/>
  <c r="N54" i="2" l="1"/>
  <c r="I63" i="2"/>
  <c r="N53" i="2"/>
  <c r="N143" i="2" l="1"/>
  <c r="N145" i="2" s="1"/>
  <c r="E143" i="2"/>
  <c r="F143" i="2"/>
  <c r="G143" i="2"/>
  <c r="H143" i="2"/>
  <c r="I143" i="2"/>
  <c r="J143" i="2"/>
  <c r="K143" i="2"/>
  <c r="L143" i="2"/>
  <c r="M143" i="2"/>
  <c r="D143" i="2"/>
  <c r="N92" i="2"/>
  <c r="N94" i="2" s="1"/>
  <c r="G92" i="2"/>
  <c r="H92" i="2"/>
  <c r="I92" i="2"/>
  <c r="J92" i="2"/>
  <c r="K92" i="2"/>
  <c r="L92" i="2"/>
  <c r="M92" i="2"/>
  <c r="E92" i="2"/>
  <c r="F92" i="2"/>
  <c r="D92" i="2"/>
  <c r="N19" i="2" l="1"/>
  <c r="N227" i="2"/>
  <c r="E227" i="2"/>
  <c r="N62" i="2"/>
  <c r="N63" i="2" s="1"/>
  <c r="N68" i="2" s="1"/>
  <c r="N61" i="2"/>
  <c r="M220" i="2" l="1"/>
  <c r="L220" i="2"/>
  <c r="K220" i="2"/>
  <c r="J220" i="2"/>
  <c r="I220" i="2"/>
  <c r="H220" i="2"/>
  <c r="G220" i="2"/>
  <c r="F220" i="2"/>
  <c r="E220" i="2"/>
  <c r="D220" i="2"/>
  <c r="N220" i="2"/>
  <c r="N222" i="2" s="1"/>
  <c r="M211" i="2"/>
  <c r="L211" i="2"/>
  <c r="K211" i="2"/>
  <c r="J211" i="2"/>
  <c r="I211" i="2"/>
  <c r="H211" i="2"/>
  <c r="G211" i="2"/>
  <c r="F211" i="2"/>
  <c r="E211" i="2"/>
  <c r="D211" i="2"/>
  <c r="N211" i="2"/>
  <c r="N213" i="2" s="1"/>
  <c r="N202" i="2"/>
  <c r="N204" i="2" s="1"/>
  <c r="M202" i="2"/>
  <c r="L202" i="2"/>
  <c r="K202" i="2"/>
  <c r="J202" i="2"/>
  <c r="I202" i="2"/>
  <c r="H202" i="2"/>
  <c r="G202" i="2"/>
  <c r="F202" i="2"/>
  <c r="E202" i="2"/>
  <c r="D202" i="2"/>
  <c r="N263" i="2" l="1"/>
</calcChain>
</file>

<file path=xl/sharedStrings.xml><?xml version="1.0" encoding="utf-8"?>
<sst xmlns="http://schemas.openxmlformats.org/spreadsheetml/2006/main" count="1080" uniqueCount="66">
  <si>
    <t>Actividad</t>
  </si>
  <si>
    <t>Concepto</t>
  </si>
  <si>
    <t>AREA I</t>
  </si>
  <si>
    <t>AREA II</t>
  </si>
  <si>
    <t>AREA III</t>
  </si>
  <si>
    <t>AREA IV</t>
  </si>
  <si>
    <t>AREA V</t>
  </si>
  <si>
    <t>AREA VI</t>
  </si>
  <si>
    <t>AREA VII</t>
  </si>
  <si>
    <t>AREA VIII</t>
  </si>
  <si>
    <t>AREA IX</t>
  </si>
  <si>
    <t>H.R.ALBERCA</t>
  </si>
  <si>
    <t>TOTAL</t>
  </si>
  <si>
    <t>Hospitalizacion</t>
  </si>
  <si>
    <t>Importe</t>
  </si>
  <si>
    <t>RHB ingresados</t>
  </si>
  <si>
    <t>Procedimientos Quirúrgicos LE</t>
  </si>
  <si>
    <t>Procedimientos Quirúrgicos URG</t>
  </si>
  <si>
    <t xml:space="preserve">Radiologia </t>
  </si>
  <si>
    <t>Urgencias  (CANON)</t>
  </si>
  <si>
    <t>Consultas</t>
  </si>
  <si>
    <t>Consultas H.MM</t>
  </si>
  <si>
    <t>Estancias (Salud Mental)</t>
  </si>
  <si>
    <t>Camara Hiperbárica</t>
  </si>
  <si>
    <t>RHB - Parálisis cerebral</t>
  </si>
  <si>
    <t>RHB Parálisis cerebral(Astus)</t>
  </si>
  <si>
    <t>Consultas H.M.M.(H.Molina)</t>
  </si>
  <si>
    <t>Radiologia Simple</t>
  </si>
  <si>
    <t>0</t>
  </si>
  <si>
    <t>Incremento 6,39 Fra Afectada</t>
  </si>
  <si>
    <t>-</t>
  </si>
  <si>
    <t>falta delfos ( solo seria cardio)</t>
  </si>
  <si>
    <t>Incremento 6,39 % Hospitalizacion</t>
  </si>
  <si>
    <t>Incremento 6,39 % P.Qx.</t>
  </si>
  <si>
    <t>Fuente SAP y PIN año 2021</t>
  </si>
  <si>
    <t>Incremento 6,39 % P.Diag.-no radiologicas afectada</t>
  </si>
  <si>
    <t>Fisioterapia</t>
  </si>
  <si>
    <t>Incremento 6,39 % RHB Ambulatoria</t>
  </si>
  <si>
    <t>Logopedia</t>
  </si>
  <si>
    <t>Fisioterapia CALASPARRA</t>
  </si>
  <si>
    <t>Fisioterapia CARAVACA</t>
  </si>
  <si>
    <t>Logopedia CARAVACA</t>
  </si>
  <si>
    <t>Pruebas Diagnoticas no Radiologicas</t>
  </si>
  <si>
    <t>Pruebas Diagnoticas  Radiologicas</t>
  </si>
  <si>
    <t>Fisioterapia Torre Pacheco</t>
  </si>
  <si>
    <t>Urgencias (canon)</t>
  </si>
  <si>
    <t>TOTAL FACTURACIÓN</t>
  </si>
  <si>
    <t>RESUMEN ANUAL GASTO y ACTIVIDAD CONCERTADA DE CENTROS QUE TIENEN SUSCRITO CON SMS CONCIERTO DE ASISTENCIA SANITARIA AÑO 2021</t>
  </si>
  <si>
    <t>Gasto y actividad concertada de centros que tienen  suscrito Concierto de Asistencia Sanitaria.</t>
  </si>
  <si>
    <t xml:space="preserve">Incremento sobre facturacion de  6,39% para prestaciones afectadas (desde 14 de marzo de 2020) </t>
  </si>
  <si>
    <t>Total incremento 6,39%</t>
  </si>
  <si>
    <t>HOSPITAL MESA DEL CASTILLO, S.L., CIF: B30023535</t>
  </si>
  <si>
    <t>IDCQ Hospitales y Sanidad, S.L.U., CIF B-87324844</t>
  </si>
  <si>
    <t>TERAPIAS MÉDICAS DOMICILIARIAS, S.L. (RIBERA HOSPITAL DE MOLINA), CIF: B45395993</t>
  </si>
  <si>
    <t>NUEVA FAMILIA RESIDENCIA ENCARNACIÓN SEGURA TÁRRAGA, S.L, CIF: B73089252 (Residencia Villademar)</t>
  </si>
  <si>
    <t>CLÍNICA MÉDICO QUIRÚRGICA SAN JOSÉ, CIF: A-30015333</t>
  </si>
  <si>
    <t>SANTO Y REAL HOSPITAL DE CARIDAD DE CARTAGENA, CIF: G30605331</t>
  </si>
  <si>
    <t>Hospital  Virgen del Alcázar de Lorca, S.A., CIF: A30015945</t>
  </si>
  <si>
    <t>RESIDENCIA LOS ALMENDROS, S.L., CIF: B30728125</t>
  </si>
  <si>
    <t>Hospital de la Real Piedad, CIF: G30016992</t>
  </si>
  <si>
    <t>Asociación Tutelar de la Persona con Discapacidad, (ASTUS) CIF: G30604540</t>
  </si>
  <si>
    <t>Hospital C.M.Virgen de la Caridad de Cartagena, CIF, B-30722672</t>
  </si>
  <si>
    <t>Centro Médico Virgen de la Caridad de Caravaca, CIF: B 30096341 (antes Clínica Bernal)</t>
  </si>
  <si>
    <t>Ita-Clinic BCN, S.L, CIF: B61699435 (antes Clínica San Felipe del Mediterraneo)</t>
  </si>
  <si>
    <t>Hospital Nuestra Señora del Perpetuo Socorro, S.A., CIF: A 30602965</t>
  </si>
  <si>
    <t xml:space="preserve">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</si>
</sst>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\ _€_-;\-* #,##0\ _€_-;_-* &quot;-&quot;??\ _€_-;_-@_-"/>
    <numFmt numFmtId="167" formatCode="_-* #,##0.00\ [$€-C0A]_-;\-* #,##0.00\ [$€-C0A]_-;_-* &quot;-&quot;??\ [$€-C0A]_-;_-@_-"/>
    <numFmt numFmtId="168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9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14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4" fontId="10" fillId="5" borderId="22" applyNumberFormat="0" applyProtection="0">
      <alignment horizontal="left" vertical="center" indent="1"/>
    </xf>
    <xf numFmtId="0" fontId="11" fillId="6" borderId="23" applyBorder="0"/>
    <xf numFmtId="4" fontId="10" fillId="5" borderId="22" applyNumberFormat="0" applyProtection="0">
      <alignment horizontal="left" vertical="center" indent="1"/>
    </xf>
    <xf numFmtId="4" fontId="10" fillId="7" borderId="22" applyNumberFormat="0" applyProtection="0">
      <alignment horizontal="right" vertical="center"/>
    </xf>
    <xf numFmtId="4" fontId="10" fillId="8" borderId="22" applyNumberFormat="0" applyProtection="0">
      <alignment horizontal="left" vertical="center" indent="1"/>
    </xf>
    <xf numFmtId="4" fontId="10" fillId="9" borderId="22" applyNumberFormat="0" applyProtection="0">
      <alignment vertical="center"/>
    </xf>
    <xf numFmtId="4" fontId="16" fillId="1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4" fontId="10" fillId="0" borderId="22" applyNumberFormat="0" applyProtection="0">
      <alignment horizontal="right" vertical="center"/>
    </xf>
    <xf numFmtId="0" fontId="10" fillId="12" borderId="22" applyNumberFormat="0" applyProtection="0">
      <alignment horizontal="left" vertical="center" indent="1"/>
    </xf>
    <xf numFmtId="0" fontId="10" fillId="13" borderId="22" applyNumberFormat="0" applyProtection="0">
      <alignment horizontal="left" vertical="center" indent="1"/>
    </xf>
    <xf numFmtId="0" fontId="10" fillId="14" borderId="22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" fontId="3" fillId="3" borderId="12" xfId="1" applyNumberFormat="1" applyFont="1" applyFill="1" applyBorder="1"/>
    <xf numFmtId="1" fontId="3" fillId="3" borderId="13" xfId="1" applyNumberFormat="1" applyFont="1" applyFill="1" applyBorder="1"/>
    <xf numFmtId="1" fontId="3" fillId="3" borderId="14" xfId="0" applyNumberFormat="1" applyFont="1" applyFill="1" applyBorder="1"/>
    <xf numFmtId="164" fontId="3" fillId="4" borderId="15" xfId="1" applyFont="1" applyFill="1" applyBorder="1"/>
    <xf numFmtId="164" fontId="3" fillId="4" borderId="16" xfId="1" applyFont="1" applyFill="1" applyBorder="1"/>
    <xf numFmtId="164" fontId="3" fillId="4" borderId="17" xfId="0" applyNumberFormat="1" applyFont="1" applyFill="1" applyBorder="1"/>
    <xf numFmtId="0" fontId="3" fillId="0" borderId="0" xfId="0" applyFont="1" applyFill="1"/>
    <xf numFmtId="0" fontId="10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3" fillId="0" borderId="0" xfId="0" applyFont="1"/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" fontId="3" fillId="3" borderId="13" xfId="0" applyNumberFormat="1" applyFont="1" applyFill="1" applyBorder="1"/>
    <xf numFmtId="0" fontId="3" fillId="4" borderId="16" xfId="0" applyFont="1" applyFill="1" applyBorder="1"/>
    <xf numFmtId="0" fontId="5" fillId="0" borderId="0" xfId="0" applyFont="1" applyFill="1"/>
    <xf numFmtId="164" fontId="3" fillId="2" borderId="3" xfId="0" applyNumberFormat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/>
    <xf numFmtId="3" fontId="3" fillId="0" borderId="12" xfId="1" applyNumberFormat="1" applyFont="1" applyFill="1" applyBorder="1"/>
    <xf numFmtId="0" fontId="12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" fontId="5" fillId="0" borderId="0" xfId="0" applyNumberFormat="1" applyFont="1"/>
    <xf numFmtId="3" fontId="3" fillId="0" borderId="13" xfId="1" applyNumberFormat="1" applyFont="1" applyFill="1" applyBorder="1"/>
    <xf numFmtId="0" fontId="8" fillId="2" borderId="6" xfId="0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/>
    </xf>
    <xf numFmtId="164" fontId="5" fillId="0" borderId="0" xfId="0" applyNumberFormat="1" applyFont="1"/>
    <xf numFmtId="0" fontId="10" fillId="0" borderId="0" xfId="0" applyFont="1" applyFill="1" applyBorder="1"/>
    <xf numFmtId="0" fontId="10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5" fillId="0" borderId="0" xfId="1" applyFont="1"/>
    <xf numFmtId="164" fontId="5" fillId="0" borderId="0" xfId="1" applyFont="1" applyFill="1"/>
    <xf numFmtId="0" fontId="3" fillId="3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" fontId="3" fillId="0" borderId="0" xfId="0" applyNumberFormat="1" applyFont="1"/>
    <xf numFmtId="2" fontId="5" fillId="0" borderId="0" xfId="0" applyNumberFormat="1" applyFont="1" applyFill="1"/>
    <xf numFmtId="164" fontId="3" fillId="4" borderId="24" xfId="1" applyFont="1" applyFill="1" applyBorder="1"/>
    <xf numFmtId="164" fontId="3" fillId="0" borderId="0" xfId="0" applyNumberFormat="1" applyFont="1" applyBorder="1"/>
    <xf numFmtId="164" fontId="0" fillId="0" borderId="0" xfId="0" applyNumberFormat="1" applyBorder="1"/>
    <xf numFmtId="164" fontId="3" fillId="0" borderId="0" xfId="0" applyNumberFormat="1" applyFont="1"/>
    <xf numFmtId="166" fontId="3" fillId="0" borderId="0" xfId="0" applyNumberFormat="1" applyFont="1" applyBorder="1"/>
    <xf numFmtId="1" fontId="17" fillId="3" borderId="13" xfId="1" applyNumberFormat="1" applyFont="1" applyFill="1" applyBorder="1"/>
    <xf numFmtId="164" fontId="17" fillId="4" borderId="16" xfId="1" applyFont="1" applyFill="1" applyBorder="1"/>
    <xf numFmtId="0" fontId="15" fillId="0" borderId="0" xfId="0" applyNumberFormat="1" applyFont="1" applyFill="1" applyBorder="1"/>
    <xf numFmtId="167" fontId="14" fillId="0" borderId="0" xfId="0" applyNumberFormat="1" applyFont="1" applyFill="1" applyBorder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64" fontId="3" fillId="4" borderId="25" xfId="1" applyFont="1" applyFill="1" applyBorder="1"/>
    <xf numFmtId="0" fontId="3" fillId="4" borderId="25" xfId="0" applyFont="1" applyFill="1" applyBorder="1"/>
    <xf numFmtId="164" fontId="3" fillId="4" borderId="26" xfId="0" applyNumberFormat="1" applyFont="1" applyFill="1" applyBorder="1"/>
    <xf numFmtId="0" fontId="3" fillId="3" borderId="2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8" fontId="3" fillId="4" borderId="17" xfId="0" applyNumberFormat="1" applyFont="1" applyFill="1" applyBorder="1"/>
    <xf numFmtId="168" fontId="3" fillId="4" borderId="9" xfId="0" applyNumberFormat="1" applyFont="1" applyFill="1" applyBorder="1"/>
    <xf numFmtId="164" fontId="3" fillId="0" borderId="0" xfId="1" applyFont="1" applyFill="1" applyBorder="1"/>
    <xf numFmtId="1" fontId="3" fillId="3" borderId="30" xfId="0" applyNumberFormat="1" applyFont="1" applyFill="1" applyBorder="1"/>
    <xf numFmtId="164" fontId="3" fillId="4" borderId="29" xfId="1" applyFont="1" applyFill="1" applyBorder="1"/>
    <xf numFmtId="164" fontId="3" fillId="2" borderId="20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168" fontId="3" fillId="4" borderId="15" xfId="1" applyNumberFormat="1" applyFont="1" applyFill="1" applyBorder="1"/>
    <xf numFmtId="168" fontId="3" fillId="4" borderId="16" xfId="1" applyNumberFormat="1" applyFont="1" applyFill="1" applyBorder="1"/>
    <xf numFmtId="168" fontId="3" fillId="4" borderId="16" xfId="0" applyNumberFormat="1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2" fillId="17" borderId="6" xfId="0" applyFont="1" applyFill="1" applyBorder="1"/>
    <xf numFmtId="1" fontId="3" fillId="3" borderId="27" xfId="1" applyNumberFormat="1" applyFont="1" applyFill="1" applyBorder="1"/>
    <xf numFmtId="164" fontId="3" fillId="4" borderId="21" xfId="1" applyFont="1" applyFill="1" applyBorder="1"/>
    <xf numFmtId="1" fontId="3" fillId="3" borderId="14" xfId="1" applyNumberFormat="1" applyFont="1" applyFill="1" applyBorder="1"/>
    <xf numFmtId="164" fontId="3" fillId="4" borderId="17" xfId="1" applyFont="1" applyFill="1" applyBorder="1"/>
    <xf numFmtId="0" fontId="0" fillId="0" borderId="18" xfId="0" applyBorder="1"/>
    <xf numFmtId="0" fontId="0" fillId="0" borderId="0" xfId="0" applyBorder="1"/>
    <xf numFmtId="44" fontId="0" fillId="0" borderId="28" xfId="0" applyNumberFormat="1" applyBorder="1"/>
    <xf numFmtId="44" fontId="3" fillId="0" borderId="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164" fontId="8" fillId="2" borderId="3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/>
    </xf>
    <xf numFmtId="164" fontId="8" fillId="2" borderId="35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center" wrapText="1"/>
    </xf>
    <xf numFmtId="0" fontId="18" fillId="0" borderId="0" xfId="0" applyFont="1"/>
    <xf numFmtId="0" fontId="3" fillId="4" borderId="10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164" fontId="3" fillId="2" borderId="37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/>
    </xf>
    <xf numFmtId="164" fontId="3" fillId="2" borderId="4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wrapText="1"/>
    </xf>
    <xf numFmtId="0" fontId="3" fillId="3" borderId="45" xfId="0" applyFont="1" applyFill="1" applyBorder="1" applyAlignment="1">
      <alignment horizontal="center" vertical="center" wrapText="1"/>
    </xf>
    <xf numFmtId="1" fontId="3" fillId="3" borderId="32" xfId="1" applyNumberFormat="1" applyFont="1" applyFill="1" applyBorder="1"/>
    <xf numFmtId="1" fontId="3" fillId="3" borderId="20" xfId="1" applyNumberFormat="1" applyFont="1" applyFill="1" applyBorder="1"/>
    <xf numFmtId="0" fontId="3" fillId="4" borderId="19" xfId="0" applyFont="1" applyFill="1" applyBorder="1" applyAlignment="1">
      <alignment horizontal="center" vertical="center" wrapText="1"/>
    </xf>
    <xf numFmtId="164" fontId="3" fillId="4" borderId="7" xfId="1" applyFont="1" applyFill="1" applyBorder="1"/>
    <xf numFmtId="164" fontId="3" fillId="4" borderId="3" xfId="1" applyFont="1" applyFill="1" applyBorder="1"/>
    <xf numFmtId="44" fontId="8" fillId="2" borderId="6" xfId="0" applyNumberFormat="1" applyFont="1" applyFill="1" applyBorder="1" applyAlignment="1">
      <alignment horizontal="center" vertical="center"/>
    </xf>
    <xf numFmtId="164" fontId="8" fillId="17" borderId="6" xfId="0" applyNumberFormat="1" applyFont="1" applyFill="1" applyBorder="1" applyAlignment="1">
      <alignment horizontal="center"/>
    </xf>
    <xf numFmtId="0" fontId="2" fillId="16" borderId="6" xfId="0" applyFont="1" applyFill="1" applyBorder="1" applyAlignment="1">
      <alignment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3" fillId="0" borderId="31" xfId="0" applyFont="1" applyBorder="1" applyAlignment="1">
      <alignment horizontal="left" vertical="center" wrapText="1"/>
    </xf>
    <xf numFmtId="0" fontId="6" fillId="15" borderId="1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</cellXfs>
  <cellStyles count="19">
    <cellStyle name="Euro" xfId="1"/>
    <cellStyle name="Millares 2" xfId="16"/>
    <cellStyle name="Millares 3" xfId="2"/>
    <cellStyle name="Moneda 2" xfId="18"/>
    <cellStyle name="Normal" xfId="0" builtinId="0"/>
    <cellStyle name="Normal 2" xfId="3"/>
    <cellStyle name="Normal 2 2" xfId="17"/>
    <cellStyle name="SAPBEXaggData" xfId="9"/>
    <cellStyle name="SAPBEXaggItem" xfId="8"/>
    <cellStyle name="SAPBEXchaText" xfId="6"/>
    <cellStyle name="SAPBEXformats" xfId="7"/>
    <cellStyle name="SAPBEXHLevel0" xfId="11"/>
    <cellStyle name="SAPBEXHLevel1" xfId="13"/>
    <cellStyle name="SAPBEXHLevel2" xfId="14"/>
    <cellStyle name="SAPBEXHLevel3" xfId="15"/>
    <cellStyle name="SAPBEXItemHeader" xfId="5"/>
    <cellStyle name="SAPBEXstdData" xfId="12"/>
    <cellStyle name="SAPBEXstdItem" xfId="4"/>
    <cellStyle name="SAPBEXundefined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2"/>
  <sheetViews>
    <sheetView tabSelected="1" workbookViewId="0">
      <selection activeCell="F4" sqref="F4"/>
    </sheetView>
  </sheetViews>
  <sheetFormatPr baseColWidth="10" defaultRowHeight="15" x14ac:dyDescent="0.25"/>
  <cols>
    <col min="1" max="1" width="48.85546875" style="1" bestFit="1" customWidth="1"/>
    <col min="2" max="2" width="19.42578125" style="1" customWidth="1"/>
    <col min="3" max="3" width="14.5703125" style="1" customWidth="1"/>
    <col min="4" max="4" width="14.85546875" style="1" bestFit="1" customWidth="1"/>
    <col min="5" max="5" width="17.5703125" style="1" customWidth="1"/>
    <col min="6" max="6" width="16.7109375" style="1" customWidth="1"/>
    <col min="7" max="7" width="14.42578125" style="1" customWidth="1"/>
    <col min="8" max="8" width="15.42578125" style="1" customWidth="1"/>
    <col min="9" max="9" width="17.5703125" style="1" customWidth="1"/>
    <col min="10" max="10" width="17.140625" style="1" customWidth="1"/>
    <col min="11" max="11" width="17.85546875" style="1" customWidth="1"/>
    <col min="12" max="12" width="15.5703125" style="1" customWidth="1"/>
    <col min="13" max="13" width="16.140625" style="1" customWidth="1"/>
    <col min="14" max="14" width="15.5703125" style="1" bestFit="1" customWidth="1"/>
    <col min="15" max="15" width="12" style="1" bestFit="1" customWidth="1"/>
    <col min="16" max="16384" width="11.42578125" style="1"/>
  </cols>
  <sheetData>
    <row r="1" spans="1:18" ht="15.75" thickBot="1" x14ac:dyDescent="0.3"/>
    <row r="2" spans="1:18" ht="18.75" thickBot="1" x14ac:dyDescent="0.3">
      <c r="B2" s="155" t="s">
        <v>48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P2" s="12"/>
      <c r="Q2" s="12"/>
      <c r="R2" s="2"/>
    </row>
    <row r="3" spans="1:18" ht="15.75" thickBot="1" x14ac:dyDescent="0.3">
      <c r="B3" s="32"/>
      <c r="C3" s="18"/>
      <c r="P3" s="12"/>
      <c r="Q3" s="12"/>
      <c r="R3" s="2"/>
    </row>
    <row r="4" spans="1:18" ht="18.75" thickBot="1" x14ac:dyDescent="0.3">
      <c r="B4" s="159" t="s">
        <v>65</v>
      </c>
      <c r="C4" s="160"/>
      <c r="P4" s="12"/>
      <c r="Q4" s="12"/>
      <c r="R4" s="2"/>
    </row>
    <row r="5" spans="1:18" ht="15.75" thickBot="1" x14ac:dyDescent="0.3">
      <c r="B5" s="4"/>
      <c r="C5" s="4"/>
      <c r="P5" s="12"/>
      <c r="Q5" s="12"/>
      <c r="R5" s="2"/>
    </row>
    <row r="6" spans="1:18" ht="15.75" thickBot="1" x14ac:dyDescent="0.3">
      <c r="A6" s="152" t="s">
        <v>52</v>
      </c>
      <c r="B6" s="84" t="s">
        <v>0</v>
      </c>
      <c r="C6" s="5" t="s">
        <v>1</v>
      </c>
      <c r="D6" s="23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5" t="s">
        <v>11</v>
      </c>
      <c r="N6" s="25" t="s">
        <v>12</v>
      </c>
      <c r="P6" s="12"/>
      <c r="Q6" s="12"/>
      <c r="R6" s="2"/>
    </row>
    <row r="7" spans="1:18" x14ac:dyDescent="0.25">
      <c r="A7" s="153"/>
      <c r="B7" s="158" t="s">
        <v>13</v>
      </c>
      <c r="C7" s="72" t="s">
        <v>0</v>
      </c>
      <c r="D7" s="6">
        <v>229</v>
      </c>
      <c r="E7" s="7">
        <v>15</v>
      </c>
      <c r="F7" s="7" t="s">
        <v>28</v>
      </c>
      <c r="G7" s="7" t="s">
        <v>28</v>
      </c>
      <c r="H7" s="7" t="s">
        <v>28</v>
      </c>
      <c r="I7" s="7">
        <v>216</v>
      </c>
      <c r="J7" s="7">
        <v>242</v>
      </c>
      <c r="K7" s="7">
        <v>3</v>
      </c>
      <c r="L7" s="7" t="s">
        <v>28</v>
      </c>
      <c r="M7" s="26" t="s">
        <v>28</v>
      </c>
      <c r="N7" s="8">
        <v>705</v>
      </c>
      <c r="P7" s="12"/>
      <c r="Q7" s="12"/>
      <c r="R7" s="2"/>
    </row>
    <row r="8" spans="1:18" ht="15.75" thickBot="1" x14ac:dyDescent="0.3">
      <c r="A8" s="153"/>
      <c r="B8" s="158"/>
      <c r="C8" s="74" t="s">
        <v>14</v>
      </c>
      <c r="D8" s="55">
        <v>34782.339999999997</v>
      </c>
      <c r="E8" s="69">
        <v>2315.1</v>
      </c>
      <c r="F8" s="69" t="s">
        <v>28</v>
      </c>
      <c r="G8" s="69" t="s">
        <v>28</v>
      </c>
      <c r="H8" s="69" t="s">
        <v>28</v>
      </c>
      <c r="I8" s="69">
        <v>33126.870000000003</v>
      </c>
      <c r="J8" s="69">
        <v>36788.76</v>
      </c>
      <c r="K8" s="69">
        <v>180</v>
      </c>
      <c r="L8" s="69" t="s">
        <v>28</v>
      </c>
      <c r="M8" s="70" t="s">
        <v>28</v>
      </c>
      <c r="N8" s="71">
        <v>107193.07</v>
      </c>
      <c r="P8" s="12"/>
      <c r="Q8" s="12"/>
      <c r="R8" s="2"/>
    </row>
    <row r="9" spans="1:18" x14ac:dyDescent="0.25">
      <c r="A9" s="153"/>
      <c r="B9" s="158" t="s">
        <v>16</v>
      </c>
      <c r="C9" s="72" t="s">
        <v>0</v>
      </c>
      <c r="D9" s="6">
        <v>1543</v>
      </c>
      <c r="E9" s="7">
        <v>8</v>
      </c>
      <c r="F9" s="7">
        <v>108</v>
      </c>
      <c r="G9" s="7">
        <v>7</v>
      </c>
      <c r="H9" s="7">
        <v>22</v>
      </c>
      <c r="I9" s="7">
        <v>864</v>
      </c>
      <c r="J9" s="7">
        <v>2697</v>
      </c>
      <c r="K9" s="7">
        <v>7</v>
      </c>
      <c r="L9" s="7" t="s">
        <v>28</v>
      </c>
      <c r="M9" s="26"/>
      <c r="N9" s="26">
        <v>5256</v>
      </c>
      <c r="P9" s="12"/>
      <c r="Q9" s="12"/>
      <c r="R9" s="2"/>
    </row>
    <row r="10" spans="1:18" ht="15.75" thickBot="1" x14ac:dyDescent="0.3">
      <c r="A10" s="153"/>
      <c r="B10" s="158"/>
      <c r="C10" s="73" t="s">
        <v>14</v>
      </c>
      <c r="D10" s="9">
        <v>1728932.35</v>
      </c>
      <c r="E10" s="10">
        <v>14326.4</v>
      </c>
      <c r="F10" s="10">
        <v>96702.14</v>
      </c>
      <c r="G10" s="10">
        <v>9582.44</v>
      </c>
      <c r="H10" s="10">
        <v>11309.4</v>
      </c>
      <c r="I10" s="10">
        <v>531905.74</v>
      </c>
      <c r="J10" s="10">
        <v>1376795.96</v>
      </c>
      <c r="K10" s="10">
        <v>8223.8700000000008</v>
      </c>
      <c r="L10" s="10" t="s">
        <v>28</v>
      </c>
      <c r="M10" s="27"/>
      <c r="N10" s="71">
        <v>3777778.3</v>
      </c>
      <c r="P10" s="12"/>
      <c r="Q10" s="12"/>
      <c r="R10" s="2"/>
    </row>
    <row r="11" spans="1:18" x14ac:dyDescent="0.25">
      <c r="A11" s="153"/>
      <c r="B11" s="158" t="s">
        <v>17</v>
      </c>
      <c r="C11" s="72" t="s">
        <v>0</v>
      </c>
      <c r="D11" s="6" t="s">
        <v>28</v>
      </c>
      <c r="E11" s="7" t="s">
        <v>28</v>
      </c>
      <c r="F11" s="7" t="s">
        <v>28</v>
      </c>
      <c r="G11" s="7" t="s">
        <v>28</v>
      </c>
      <c r="H11" s="7" t="s">
        <v>28</v>
      </c>
      <c r="I11" s="7" t="s">
        <v>28</v>
      </c>
      <c r="J11" s="7">
        <v>12</v>
      </c>
      <c r="K11" s="7">
        <v>2</v>
      </c>
      <c r="L11" s="7" t="s">
        <v>28</v>
      </c>
      <c r="M11" s="26"/>
      <c r="N11" s="26">
        <v>14</v>
      </c>
      <c r="P11" s="12"/>
      <c r="Q11" s="12"/>
      <c r="R11" s="2"/>
    </row>
    <row r="12" spans="1:18" ht="15.75" thickBot="1" x14ac:dyDescent="0.3">
      <c r="A12" s="153"/>
      <c r="B12" s="158"/>
      <c r="C12" s="73" t="s">
        <v>14</v>
      </c>
      <c r="D12" s="9" t="s">
        <v>28</v>
      </c>
      <c r="E12" s="10" t="s">
        <v>28</v>
      </c>
      <c r="F12" s="10" t="s">
        <v>28</v>
      </c>
      <c r="G12" s="10" t="s">
        <v>28</v>
      </c>
      <c r="H12" s="10" t="s">
        <v>28</v>
      </c>
      <c r="I12" s="10" t="s">
        <v>28</v>
      </c>
      <c r="J12" s="10">
        <v>11345.48</v>
      </c>
      <c r="K12" s="10">
        <v>5302</v>
      </c>
      <c r="L12" s="10" t="s">
        <v>28</v>
      </c>
      <c r="M12" s="27"/>
      <c r="N12" s="71">
        <v>16647.48</v>
      </c>
      <c r="P12" s="12"/>
      <c r="Q12" s="12"/>
      <c r="R12" s="2"/>
    </row>
    <row r="13" spans="1:18" ht="15" customHeight="1" x14ac:dyDescent="0.25">
      <c r="A13" s="153"/>
      <c r="B13" s="158" t="s">
        <v>42</v>
      </c>
      <c r="C13" s="72" t="s">
        <v>0</v>
      </c>
      <c r="D13" s="6">
        <v>1662</v>
      </c>
      <c r="E13" s="7">
        <v>7</v>
      </c>
      <c r="F13" s="7">
        <v>1</v>
      </c>
      <c r="G13" s="7">
        <v>193</v>
      </c>
      <c r="H13" s="7">
        <v>484</v>
      </c>
      <c r="I13" s="7">
        <v>755</v>
      </c>
      <c r="J13" s="7">
        <v>2721</v>
      </c>
      <c r="K13" s="7">
        <v>2</v>
      </c>
      <c r="L13" s="7">
        <v>403</v>
      </c>
      <c r="M13" s="26"/>
      <c r="N13" s="26">
        <v>6228</v>
      </c>
      <c r="P13" s="12"/>
      <c r="Q13" s="12"/>
      <c r="R13" s="2"/>
    </row>
    <row r="14" spans="1:18" ht="15.75" thickBot="1" x14ac:dyDescent="0.3">
      <c r="A14" s="153"/>
      <c r="B14" s="158"/>
      <c r="C14" s="74" t="s">
        <v>14</v>
      </c>
      <c r="D14" s="9">
        <v>230329.85</v>
      </c>
      <c r="E14" s="10">
        <v>1820.63</v>
      </c>
      <c r="F14" s="10">
        <v>199.08</v>
      </c>
      <c r="G14" s="10">
        <v>30332.34</v>
      </c>
      <c r="H14" s="10">
        <v>50959.67</v>
      </c>
      <c r="I14" s="10">
        <v>54147.8</v>
      </c>
      <c r="J14" s="10">
        <v>263133.36</v>
      </c>
      <c r="K14" s="10">
        <v>142.28</v>
      </c>
      <c r="L14" s="10">
        <v>27612.37</v>
      </c>
      <c r="M14" s="27"/>
      <c r="N14" s="71">
        <v>658677.38</v>
      </c>
      <c r="P14" s="12"/>
      <c r="Q14" s="12"/>
      <c r="R14" s="2"/>
    </row>
    <row r="15" spans="1:18" x14ac:dyDescent="0.25">
      <c r="A15" s="153"/>
      <c r="B15" s="158" t="s">
        <v>36</v>
      </c>
      <c r="C15" s="72" t="s">
        <v>0</v>
      </c>
      <c r="D15" s="6">
        <v>6998</v>
      </c>
      <c r="E15" s="7" t="s">
        <v>28</v>
      </c>
      <c r="F15" s="7" t="s">
        <v>28</v>
      </c>
      <c r="G15" s="7">
        <v>51</v>
      </c>
      <c r="H15" s="7" t="s">
        <v>28</v>
      </c>
      <c r="I15" s="7">
        <v>329</v>
      </c>
      <c r="J15" s="7">
        <v>8396</v>
      </c>
      <c r="K15" s="7" t="s">
        <v>28</v>
      </c>
      <c r="L15" s="7" t="s">
        <v>28</v>
      </c>
      <c r="M15" s="26"/>
      <c r="N15" s="26">
        <v>15774</v>
      </c>
      <c r="P15" s="12"/>
      <c r="Q15" s="12"/>
      <c r="R15" s="2"/>
    </row>
    <row r="16" spans="1:18" ht="15.75" thickBot="1" x14ac:dyDescent="0.3">
      <c r="A16" s="153"/>
      <c r="B16" s="158"/>
      <c r="C16" s="74" t="s">
        <v>14</v>
      </c>
      <c r="D16" s="55">
        <v>40519.68</v>
      </c>
      <c r="E16" s="69" t="s">
        <v>28</v>
      </c>
      <c r="F16" s="69" t="s">
        <v>28</v>
      </c>
      <c r="G16" s="69">
        <v>293.76</v>
      </c>
      <c r="H16" s="69" t="s">
        <v>28</v>
      </c>
      <c r="I16" s="69">
        <v>1933.44</v>
      </c>
      <c r="J16" s="69">
        <v>48990.720000000001</v>
      </c>
      <c r="K16" s="69" t="s">
        <v>28</v>
      </c>
      <c r="L16" s="69" t="s">
        <v>28</v>
      </c>
      <c r="M16" s="70"/>
      <c r="N16" s="71">
        <v>91737.600000000006</v>
      </c>
      <c r="P16" s="12"/>
      <c r="Q16" s="12"/>
      <c r="R16" s="2"/>
    </row>
    <row r="17" spans="1:25" ht="15.75" thickBot="1" x14ac:dyDescent="0.3">
      <c r="A17" s="153"/>
      <c r="B17" s="122" t="s">
        <v>12</v>
      </c>
      <c r="C17" s="125" t="s">
        <v>14</v>
      </c>
      <c r="D17" s="29">
        <f>D8+D10+D12+D14+D16</f>
        <v>2034564.2200000002</v>
      </c>
      <c r="E17" s="29">
        <f t="shared" ref="E17:M17" si="0">E8+E10+E12+E14+E16</f>
        <v>18462.13</v>
      </c>
      <c r="F17" s="29">
        <f t="shared" si="0"/>
        <v>96901.22</v>
      </c>
      <c r="G17" s="29">
        <f t="shared" si="0"/>
        <v>40208.54</v>
      </c>
      <c r="H17" s="29">
        <f t="shared" si="0"/>
        <v>62269.07</v>
      </c>
      <c r="I17" s="29">
        <f t="shared" si="0"/>
        <v>621113.85</v>
      </c>
      <c r="J17" s="29">
        <f t="shared" si="0"/>
        <v>1737054.28</v>
      </c>
      <c r="K17" s="29">
        <f t="shared" si="0"/>
        <v>13848.150000000001</v>
      </c>
      <c r="L17" s="29">
        <f t="shared" si="0"/>
        <v>27612.37</v>
      </c>
      <c r="M17" s="29">
        <f t="shared" si="0"/>
        <v>0</v>
      </c>
      <c r="N17" s="29">
        <f>N8+N10+N12+N14+N16</f>
        <v>4652033.8299999991</v>
      </c>
      <c r="O17" s="30"/>
      <c r="P17" s="31"/>
      <c r="Q17" s="31"/>
      <c r="R17" s="32"/>
    </row>
    <row r="18" spans="1:25" ht="24" x14ac:dyDescent="0.25">
      <c r="A18" s="153"/>
      <c r="B18" s="119" t="s">
        <v>29</v>
      </c>
      <c r="C18" s="90" t="s">
        <v>14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 t="s">
        <v>30</v>
      </c>
      <c r="O18" s="30"/>
      <c r="P18" s="31"/>
      <c r="Q18" s="31"/>
      <c r="R18" s="32"/>
    </row>
    <row r="19" spans="1:25" ht="15.75" thickBot="1" x14ac:dyDescent="0.3">
      <c r="A19" s="154"/>
      <c r="B19" s="120" t="s">
        <v>12</v>
      </c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>
        <f>N17</f>
        <v>4652033.8299999991</v>
      </c>
      <c r="O19" s="30"/>
      <c r="P19" s="31"/>
      <c r="Q19" s="31"/>
      <c r="R19" s="32"/>
    </row>
    <row r="20" spans="1:25" ht="15.75" thickBot="1" x14ac:dyDescent="0.3">
      <c r="B20" s="33"/>
      <c r="C20" s="34"/>
      <c r="P20" s="12"/>
      <c r="Q20" s="12"/>
      <c r="R20" s="2"/>
    </row>
    <row r="21" spans="1:25" ht="15.75" thickBot="1" x14ac:dyDescent="0.3">
      <c r="A21" s="152" t="s">
        <v>55</v>
      </c>
      <c r="B21" s="17" t="s">
        <v>0</v>
      </c>
      <c r="C21" s="5" t="s">
        <v>1</v>
      </c>
      <c r="D21" s="23" t="s">
        <v>2</v>
      </c>
      <c r="E21" s="24" t="s">
        <v>3</v>
      </c>
      <c r="F21" s="24" t="s">
        <v>4</v>
      </c>
      <c r="G21" s="24" t="s">
        <v>5</v>
      </c>
      <c r="H21" s="24" t="s">
        <v>6</v>
      </c>
      <c r="I21" s="24" t="s">
        <v>7</v>
      </c>
      <c r="J21" s="24" t="s">
        <v>8</v>
      </c>
      <c r="K21" s="24" t="s">
        <v>9</v>
      </c>
      <c r="L21" s="24" t="s">
        <v>10</v>
      </c>
      <c r="M21" s="25" t="s">
        <v>11</v>
      </c>
      <c r="N21" s="25" t="s">
        <v>12</v>
      </c>
      <c r="P21" s="12"/>
      <c r="Q21" s="12"/>
      <c r="R21" s="2"/>
    </row>
    <row r="22" spans="1:25" x14ac:dyDescent="0.25">
      <c r="A22" s="153"/>
      <c r="B22" s="147" t="s">
        <v>13</v>
      </c>
      <c r="C22" s="20" t="s">
        <v>0</v>
      </c>
      <c r="D22" s="6">
        <v>6749</v>
      </c>
      <c r="E22" s="7">
        <v>10</v>
      </c>
      <c r="F22" s="7" t="s">
        <v>28</v>
      </c>
      <c r="G22" s="7" t="s">
        <v>28</v>
      </c>
      <c r="H22" s="7" t="s">
        <v>28</v>
      </c>
      <c r="I22" s="7">
        <v>248</v>
      </c>
      <c r="J22" s="7">
        <v>339</v>
      </c>
      <c r="K22" s="7" t="s">
        <v>28</v>
      </c>
      <c r="L22" s="7" t="s">
        <v>28</v>
      </c>
      <c r="M22" s="26" t="s">
        <v>28</v>
      </c>
      <c r="N22" s="8">
        <v>7346</v>
      </c>
      <c r="P22" s="12"/>
      <c r="Q22" s="12"/>
      <c r="R22" s="2"/>
    </row>
    <row r="23" spans="1:25" ht="15.75" thickBot="1" x14ac:dyDescent="0.3">
      <c r="A23" s="153"/>
      <c r="B23" s="148"/>
      <c r="C23" s="21" t="s">
        <v>14</v>
      </c>
      <c r="D23" s="9">
        <v>614939.07999999996</v>
      </c>
      <c r="E23" s="10">
        <v>841.5</v>
      </c>
      <c r="F23" s="10" t="s">
        <v>28</v>
      </c>
      <c r="G23" s="10" t="s">
        <v>28</v>
      </c>
      <c r="H23" s="10" t="s">
        <v>28</v>
      </c>
      <c r="I23" s="10">
        <v>20869.2</v>
      </c>
      <c r="J23" s="10">
        <v>28821.48</v>
      </c>
      <c r="K23" s="10" t="s">
        <v>28</v>
      </c>
      <c r="L23" s="10" t="s">
        <v>28</v>
      </c>
      <c r="M23" s="27" t="s">
        <v>28</v>
      </c>
      <c r="N23" s="76">
        <v>665471.26</v>
      </c>
      <c r="P23" s="12"/>
      <c r="Q23" s="12"/>
      <c r="R23" s="2"/>
    </row>
    <row r="24" spans="1:25" ht="15.75" thickBot="1" x14ac:dyDescent="0.3">
      <c r="A24" s="153"/>
      <c r="B24" s="147" t="s">
        <v>15</v>
      </c>
      <c r="C24" s="20" t="s">
        <v>0</v>
      </c>
      <c r="D24" s="6">
        <v>1313</v>
      </c>
      <c r="E24" s="7"/>
      <c r="F24" s="7"/>
      <c r="G24" s="7"/>
      <c r="H24" s="7"/>
      <c r="I24" s="7">
        <v>20</v>
      </c>
      <c r="J24" s="7">
        <v>130</v>
      </c>
      <c r="K24" s="7"/>
      <c r="L24" s="7"/>
      <c r="M24" s="26"/>
      <c r="N24" s="8">
        <v>1463</v>
      </c>
      <c r="O24" s="28"/>
      <c r="P24" s="12"/>
      <c r="Q24" s="12"/>
      <c r="R24" s="12"/>
    </row>
    <row r="25" spans="1:25" ht="15.75" thickBot="1" x14ac:dyDescent="0.3">
      <c r="A25" s="153"/>
      <c r="B25" s="148"/>
      <c r="C25" s="21" t="s">
        <v>14</v>
      </c>
      <c r="D25" s="9">
        <v>4713.67</v>
      </c>
      <c r="E25" s="10"/>
      <c r="F25" s="10"/>
      <c r="G25" s="10"/>
      <c r="H25" s="10"/>
      <c r="I25" s="10">
        <v>71.8</v>
      </c>
      <c r="J25" s="10">
        <v>466.7</v>
      </c>
      <c r="K25" s="10"/>
      <c r="L25" s="10"/>
      <c r="M25" s="27"/>
      <c r="N25" s="77">
        <v>5252.17</v>
      </c>
      <c r="P25" s="12"/>
      <c r="Q25" s="12"/>
      <c r="R25" s="2"/>
    </row>
    <row r="26" spans="1:25" ht="15.75" thickBot="1" x14ac:dyDescent="0.3">
      <c r="A26" s="153"/>
      <c r="B26" s="147" t="s">
        <v>16</v>
      </c>
      <c r="C26" s="20" t="s">
        <v>0</v>
      </c>
      <c r="D26" s="6">
        <v>4155</v>
      </c>
      <c r="E26" s="7" t="s">
        <v>28</v>
      </c>
      <c r="F26" s="7">
        <v>38</v>
      </c>
      <c r="G26" s="7">
        <v>144</v>
      </c>
      <c r="H26" s="7">
        <v>20</v>
      </c>
      <c r="I26" s="7">
        <v>2</v>
      </c>
      <c r="J26" s="7">
        <v>788</v>
      </c>
      <c r="K26" s="7" t="s">
        <v>28</v>
      </c>
      <c r="L26" s="7" t="s">
        <v>28</v>
      </c>
      <c r="M26" s="26"/>
      <c r="N26" s="26">
        <v>5147</v>
      </c>
      <c r="P26" s="12"/>
      <c r="Q26" s="12"/>
      <c r="R26" s="2"/>
    </row>
    <row r="27" spans="1:25" ht="15.75" thickBot="1" x14ac:dyDescent="0.3">
      <c r="A27" s="153"/>
      <c r="B27" s="148"/>
      <c r="C27" s="21" t="s">
        <v>14</v>
      </c>
      <c r="D27" s="9">
        <v>3288212.57</v>
      </c>
      <c r="E27" s="10" t="s">
        <v>28</v>
      </c>
      <c r="F27" s="10">
        <v>57224.52</v>
      </c>
      <c r="G27" s="10">
        <v>204747.48</v>
      </c>
      <c r="H27" s="10">
        <v>5978</v>
      </c>
      <c r="I27" s="10">
        <v>1118.18</v>
      </c>
      <c r="J27" s="10">
        <v>843863.59</v>
      </c>
      <c r="K27" s="10" t="s">
        <v>28</v>
      </c>
      <c r="L27" s="10" t="s">
        <v>28</v>
      </c>
      <c r="M27" s="27"/>
      <c r="N27" s="77">
        <v>4401144.34</v>
      </c>
      <c r="P27" s="12"/>
      <c r="Q27" s="12"/>
      <c r="R27" s="2"/>
    </row>
    <row r="28" spans="1:25" x14ac:dyDescent="0.25">
      <c r="A28" s="153"/>
      <c r="B28" s="147" t="s">
        <v>17</v>
      </c>
      <c r="C28" s="20" t="s">
        <v>0</v>
      </c>
      <c r="D28" s="6">
        <v>118</v>
      </c>
      <c r="E28" s="6" t="s">
        <v>28</v>
      </c>
      <c r="F28" s="6" t="s">
        <v>28</v>
      </c>
      <c r="G28" s="6">
        <v>36</v>
      </c>
      <c r="H28" s="6" t="s">
        <v>28</v>
      </c>
      <c r="I28" s="6">
        <v>1</v>
      </c>
      <c r="J28" s="6">
        <v>22</v>
      </c>
      <c r="K28" s="6" t="s">
        <v>28</v>
      </c>
      <c r="L28" s="6" t="s">
        <v>28</v>
      </c>
      <c r="M28" s="6"/>
      <c r="N28" s="6">
        <v>177</v>
      </c>
      <c r="P28" s="12"/>
      <c r="Q28" s="12"/>
      <c r="R28" s="2"/>
    </row>
    <row r="29" spans="1:25" ht="15.75" thickBot="1" x14ac:dyDescent="0.3">
      <c r="A29" s="153"/>
      <c r="B29" s="148"/>
      <c r="C29" s="21" t="s">
        <v>14</v>
      </c>
      <c r="D29" s="9">
        <v>147645.10999999999</v>
      </c>
      <c r="E29" s="9" t="s">
        <v>28</v>
      </c>
      <c r="F29" s="9" t="s">
        <v>28</v>
      </c>
      <c r="G29" s="9">
        <v>35139.47</v>
      </c>
      <c r="H29" s="9" t="s">
        <v>28</v>
      </c>
      <c r="I29" s="9">
        <v>1314.11</v>
      </c>
      <c r="J29" s="9">
        <v>21363.07</v>
      </c>
      <c r="K29" s="9" t="s">
        <v>28</v>
      </c>
      <c r="L29" s="9" t="s">
        <v>28</v>
      </c>
      <c r="M29" s="9"/>
      <c r="N29" s="80">
        <v>205461.76000000001</v>
      </c>
      <c r="O29" s="78"/>
      <c r="P29" s="78"/>
      <c r="Q29" s="78"/>
      <c r="R29" s="78"/>
      <c r="S29" s="78"/>
      <c r="T29" s="78"/>
      <c r="U29" s="78"/>
      <c r="V29" s="78"/>
      <c r="W29" s="78"/>
      <c r="X29" s="31"/>
      <c r="Y29" s="31"/>
    </row>
    <row r="30" spans="1:25" ht="15" customHeight="1" x14ac:dyDescent="0.25">
      <c r="A30" s="153"/>
      <c r="B30" s="147" t="s">
        <v>43</v>
      </c>
      <c r="C30" s="20" t="s">
        <v>0</v>
      </c>
      <c r="D30" s="6">
        <v>12366</v>
      </c>
      <c r="E30" s="6" t="s">
        <v>28</v>
      </c>
      <c r="F30" s="6" t="s">
        <v>28</v>
      </c>
      <c r="G30" s="6" t="s">
        <v>28</v>
      </c>
      <c r="H30" s="6" t="s">
        <v>28</v>
      </c>
      <c r="I30" s="6">
        <v>3</v>
      </c>
      <c r="J30" s="6" t="s">
        <v>28</v>
      </c>
      <c r="K30" s="6" t="s">
        <v>28</v>
      </c>
      <c r="L30" s="6" t="s">
        <v>28</v>
      </c>
      <c r="M30" s="6"/>
      <c r="N30" s="6">
        <v>12369</v>
      </c>
      <c r="O30" s="78"/>
      <c r="P30" s="78"/>
      <c r="Q30" s="78"/>
      <c r="R30" s="78"/>
      <c r="S30" s="78"/>
      <c r="T30" s="78"/>
      <c r="U30" s="78"/>
      <c r="V30" s="78"/>
      <c r="W30" s="78"/>
      <c r="X30" s="31"/>
      <c r="Y30" s="31"/>
    </row>
    <row r="31" spans="1:25" ht="15.75" thickBot="1" x14ac:dyDescent="0.3">
      <c r="A31" s="153"/>
      <c r="B31" s="148"/>
      <c r="C31" s="21" t="s">
        <v>14</v>
      </c>
      <c r="D31" s="9">
        <v>789831.5</v>
      </c>
      <c r="E31" s="9" t="s">
        <v>28</v>
      </c>
      <c r="F31" s="9" t="s">
        <v>28</v>
      </c>
      <c r="G31" s="9" t="s">
        <v>28</v>
      </c>
      <c r="H31" s="9" t="s">
        <v>28</v>
      </c>
      <c r="I31" s="9">
        <v>134</v>
      </c>
      <c r="J31" s="9" t="s">
        <v>28</v>
      </c>
      <c r="K31" s="9" t="s">
        <v>28</v>
      </c>
      <c r="L31" s="9" t="s">
        <v>28</v>
      </c>
      <c r="M31" s="9"/>
      <c r="N31" s="80">
        <v>789965.5</v>
      </c>
      <c r="O31" s="78"/>
      <c r="P31" s="78"/>
      <c r="Q31" s="78"/>
      <c r="R31" s="78"/>
      <c r="S31" s="78"/>
      <c r="T31" s="78"/>
      <c r="U31" s="78"/>
      <c r="V31" s="78"/>
      <c r="W31" s="78"/>
      <c r="X31" s="31"/>
      <c r="Y31" s="31"/>
    </row>
    <row r="32" spans="1:25" x14ac:dyDescent="0.25">
      <c r="A32" s="153"/>
      <c r="B32" s="147" t="s">
        <v>36</v>
      </c>
      <c r="C32" s="20" t="s">
        <v>0</v>
      </c>
      <c r="D32" s="6">
        <v>15556</v>
      </c>
      <c r="E32" s="6" t="s">
        <v>28</v>
      </c>
      <c r="F32" s="6" t="s">
        <v>28</v>
      </c>
      <c r="G32" s="6">
        <v>50</v>
      </c>
      <c r="H32" s="6" t="s">
        <v>28</v>
      </c>
      <c r="I32" s="6">
        <v>140</v>
      </c>
      <c r="J32" s="6">
        <v>179</v>
      </c>
      <c r="K32" s="6">
        <v>18</v>
      </c>
      <c r="L32" s="6" t="s">
        <v>28</v>
      </c>
      <c r="M32" s="6"/>
      <c r="N32" s="6">
        <v>15943</v>
      </c>
      <c r="O32" s="78"/>
      <c r="P32" s="78"/>
      <c r="Q32" s="78"/>
      <c r="R32" s="78"/>
      <c r="S32" s="78"/>
      <c r="T32" s="78"/>
      <c r="U32" s="78"/>
      <c r="V32" s="78"/>
      <c r="W32" s="78"/>
      <c r="X32" s="31"/>
      <c r="Y32" s="31"/>
    </row>
    <row r="33" spans="1:25" ht="15.75" thickBot="1" x14ac:dyDescent="0.3">
      <c r="A33" s="153"/>
      <c r="B33" s="148"/>
      <c r="C33" s="21" t="s">
        <v>14</v>
      </c>
      <c r="D33" s="9">
        <v>90257.279999999999</v>
      </c>
      <c r="E33" s="9" t="s">
        <v>28</v>
      </c>
      <c r="F33" s="9" t="s">
        <v>28</v>
      </c>
      <c r="G33" s="9">
        <v>288</v>
      </c>
      <c r="H33" s="9" t="s">
        <v>28</v>
      </c>
      <c r="I33" s="9">
        <v>864</v>
      </c>
      <c r="J33" s="9">
        <v>1069.44</v>
      </c>
      <c r="K33" s="9">
        <v>103.68</v>
      </c>
      <c r="L33" s="9" t="s">
        <v>28</v>
      </c>
      <c r="M33" s="9"/>
      <c r="N33" s="80">
        <v>92582.399999999994</v>
      </c>
      <c r="O33" s="78"/>
      <c r="P33" s="78"/>
      <c r="Q33" s="78"/>
      <c r="R33" s="78"/>
      <c r="S33" s="78"/>
      <c r="T33" s="78"/>
      <c r="U33" s="78"/>
      <c r="V33" s="78"/>
      <c r="W33" s="78"/>
      <c r="X33" s="31"/>
      <c r="Y33" s="31"/>
    </row>
    <row r="34" spans="1:25" ht="15.75" thickBot="1" x14ac:dyDescent="0.3">
      <c r="A34" s="153"/>
      <c r="B34" s="147" t="s">
        <v>18</v>
      </c>
      <c r="C34" s="20" t="s">
        <v>0</v>
      </c>
      <c r="D34" s="36">
        <v>6390</v>
      </c>
      <c r="E34" s="7"/>
      <c r="F34" s="7"/>
      <c r="G34" s="7"/>
      <c r="H34" s="7"/>
      <c r="I34" s="7"/>
      <c r="J34" s="7"/>
      <c r="K34" s="7"/>
      <c r="L34" s="7"/>
      <c r="M34" s="26"/>
      <c r="N34" s="79">
        <v>6390</v>
      </c>
      <c r="P34" s="37"/>
    </row>
    <row r="35" spans="1:25" ht="15.75" thickBot="1" x14ac:dyDescent="0.3">
      <c r="A35" s="153"/>
      <c r="B35" s="148"/>
      <c r="C35" s="112" t="s">
        <v>14</v>
      </c>
      <c r="D35" s="9">
        <v>42068.160000000003</v>
      </c>
      <c r="E35" s="10"/>
      <c r="F35" s="10"/>
      <c r="G35" s="10"/>
      <c r="H35" s="10"/>
      <c r="I35" s="10"/>
      <c r="J35" s="10"/>
      <c r="K35" s="10"/>
      <c r="L35" s="10"/>
      <c r="M35" s="27"/>
      <c r="N35" s="77">
        <v>42068.160000000003</v>
      </c>
    </row>
    <row r="36" spans="1:25" ht="15.75" thickBot="1" x14ac:dyDescent="0.3">
      <c r="A36" s="153"/>
      <c r="B36" s="122" t="s">
        <v>12</v>
      </c>
      <c r="C36" s="82" t="s">
        <v>14</v>
      </c>
      <c r="D36" s="81">
        <f>D23+D25+D27+D29+D31+D33+D35</f>
        <v>4977667.37</v>
      </c>
      <c r="E36" s="81">
        <f t="shared" ref="E36:N36" si="1">E23+E25+E27+E29+E31+E33+E35</f>
        <v>841.5</v>
      </c>
      <c r="F36" s="81">
        <f t="shared" si="1"/>
        <v>57224.52</v>
      </c>
      <c r="G36" s="81">
        <f t="shared" si="1"/>
        <v>240174.95</v>
      </c>
      <c r="H36" s="81">
        <f t="shared" si="1"/>
        <v>5978</v>
      </c>
      <c r="I36" s="81">
        <f t="shared" si="1"/>
        <v>24371.29</v>
      </c>
      <c r="J36" s="81">
        <f t="shared" si="1"/>
        <v>895584.27999999991</v>
      </c>
      <c r="K36" s="81">
        <f t="shared" si="1"/>
        <v>103.68</v>
      </c>
      <c r="L36" s="81">
        <f t="shared" si="1"/>
        <v>0</v>
      </c>
      <c r="M36" s="81">
        <f t="shared" si="1"/>
        <v>0</v>
      </c>
      <c r="N36" s="81">
        <f t="shared" si="1"/>
        <v>6201945.5899999999</v>
      </c>
      <c r="O36" s="30"/>
      <c r="P36" s="31"/>
      <c r="Q36" s="31"/>
      <c r="R36" s="32"/>
    </row>
    <row r="37" spans="1:25" ht="24" x14ac:dyDescent="0.25">
      <c r="A37" s="153"/>
      <c r="B37" s="126" t="s">
        <v>32</v>
      </c>
      <c r="C37" s="82" t="s">
        <v>14</v>
      </c>
      <c r="D37" s="128"/>
      <c r="E37" s="104"/>
      <c r="F37" s="104"/>
      <c r="G37" s="104"/>
      <c r="H37" s="104"/>
      <c r="I37" s="104"/>
      <c r="J37" s="104"/>
      <c r="K37" s="104"/>
      <c r="L37" s="104"/>
      <c r="M37" s="104"/>
      <c r="N37" s="105">
        <v>72771</v>
      </c>
      <c r="O37" s="30"/>
      <c r="P37" s="31"/>
      <c r="Q37" s="31"/>
      <c r="R37" s="32"/>
    </row>
    <row r="38" spans="1:25" ht="24" x14ac:dyDescent="0.25">
      <c r="A38" s="153"/>
      <c r="B38" s="127" t="s">
        <v>33</v>
      </c>
      <c r="C38" s="82" t="s">
        <v>14</v>
      </c>
      <c r="D38" s="129"/>
      <c r="E38" s="83"/>
      <c r="F38" s="83"/>
      <c r="G38" s="83"/>
      <c r="H38" s="83"/>
      <c r="I38" s="83"/>
      <c r="J38" s="83"/>
      <c r="K38" s="83"/>
      <c r="L38" s="83"/>
      <c r="M38" s="83"/>
      <c r="N38" s="109">
        <v>361851</v>
      </c>
      <c r="O38" s="30"/>
      <c r="P38" s="31"/>
      <c r="Q38" s="31"/>
      <c r="R38" s="32"/>
    </row>
    <row r="39" spans="1:25" ht="24.75" thickBot="1" x14ac:dyDescent="0.3">
      <c r="A39" s="153"/>
      <c r="B39" s="132" t="s">
        <v>37</v>
      </c>
      <c r="C39" s="82" t="s">
        <v>14</v>
      </c>
      <c r="D39" s="130"/>
      <c r="E39" s="115"/>
      <c r="F39" s="115"/>
      <c r="G39" s="115"/>
      <c r="H39" s="115"/>
      <c r="I39" s="115"/>
      <c r="J39" s="115"/>
      <c r="K39" s="115"/>
      <c r="L39" s="115"/>
      <c r="M39" s="115"/>
      <c r="N39" s="116">
        <v>5357</v>
      </c>
      <c r="O39" s="30"/>
      <c r="P39" s="31"/>
      <c r="Q39" s="31"/>
      <c r="R39" s="32"/>
    </row>
    <row r="40" spans="1:25" ht="15.75" thickBot="1" x14ac:dyDescent="0.3">
      <c r="A40" s="154"/>
      <c r="B40" s="133" t="s">
        <v>12</v>
      </c>
      <c r="C40" s="131" t="s">
        <v>14</v>
      </c>
      <c r="D40" s="131"/>
      <c r="E40" s="107"/>
      <c r="F40" s="107"/>
      <c r="G40" s="107"/>
      <c r="H40" s="107"/>
      <c r="I40" s="107"/>
      <c r="J40" s="107"/>
      <c r="K40" s="107"/>
      <c r="L40" s="107"/>
      <c r="M40" s="107"/>
      <c r="N40" s="108">
        <f>N36+N37+N38+N39</f>
        <v>6641924.5899999999</v>
      </c>
      <c r="O40" s="30"/>
      <c r="P40" s="31"/>
      <c r="Q40" s="31"/>
      <c r="R40" s="32"/>
    </row>
    <row r="41" spans="1:25" ht="15.75" thickBot="1" x14ac:dyDescent="0.3">
      <c r="B41" s="38"/>
      <c r="C41" s="39"/>
    </row>
    <row r="42" spans="1:25" ht="15.75" customHeight="1" thickBot="1" x14ac:dyDescent="0.3">
      <c r="A42" s="152" t="s">
        <v>53</v>
      </c>
      <c r="B42" s="17" t="s">
        <v>0</v>
      </c>
      <c r="C42" s="5" t="s">
        <v>1</v>
      </c>
      <c r="D42" s="23" t="s">
        <v>2</v>
      </c>
      <c r="E42" s="24" t="s">
        <v>3</v>
      </c>
      <c r="F42" s="24" t="s">
        <v>4</v>
      </c>
      <c r="G42" s="24" t="s">
        <v>5</v>
      </c>
      <c r="H42" s="24" t="s">
        <v>6</v>
      </c>
      <c r="I42" s="24" t="s">
        <v>7</v>
      </c>
      <c r="J42" s="24" t="s">
        <v>8</v>
      </c>
      <c r="K42" s="24" t="s">
        <v>9</v>
      </c>
      <c r="L42" s="24" t="s">
        <v>10</v>
      </c>
      <c r="M42" s="25" t="s">
        <v>11</v>
      </c>
      <c r="N42" s="25" t="s">
        <v>12</v>
      </c>
    </row>
    <row r="43" spans="1:25" x14ac:dyDescent="0.25">
      <c r="A43" s="153"/>
      <c r="B43" s="147" t="s">
        <v>13</v>
      </c>
      <c r="C43" s="20" t="s">
        <v>0</v>
      </c>
      <c r="D43" s="6">
        <v>3650</v>
      </c>
      <c r="E43" s="7">
        <v>38</v>
      </c>
      <c r="F43" s="7" t="s">
        <v>28</v>
      </c>
      <c r="G43" s="7">
        <v>50</v>
      </c>
      <c r="H43" s="7">
        <v>89</v>
      </c>
      <c r="I43" s="7">
        <v>3990</v>
      </c>
      <c r="J43" s="7">
        <v>839</v>
      </c>
      <c r="K43" s="7">
        <v>2</v>
      </c>
      <c r="L43" s="7">
        <v>82</v>
      </c>
      <c r="M43" s="26" t="s">
        <v>28</v>
      </c>
      <c r="N43" s="8">
        <v>8740</v>
      </c>
    </row>
    <row r="44" spans="1:25" ht="15.75" thickBot="1" x14ac:dyDescent="0.3">
      <c r="A44" s="153"/>
      <c r="B44" s="148"/>
      <c r="C44" s="21" t="s">
        <v>14</v>
      </c>
      <c r="D44" s="9">
        <v>387411</v>
      </c>
      <c r="E44" s="10">
        <v>5451.5</v>
      </c>
      <c r="F44" s="10" t="s">
        <v>28</v>
      </c>
      <c r="G44" s="10">
        <v>6944.91</v>
      </c>
      <c r="H44" s="10">
        <v>8665.83</v>
      </c>
      <c r="I44" s="10">
        <v>492862.96</v>
      </c>
      <c r="J44" s="10">
        <v>87676.65</v>
      </c>
      <c r="K44" s="10">
        <v>268.56</v>
      </c>
      <c r="L44" s="10">
        <v>10199.23</v>
      </c>
      <c r="M44" s="27" t="s">
        <v>28</v>
      </c>
      <c r="N44" s="11">
        <v>999480.64</v>
      </c>
    </row>
    <row r="45" spans="1:25" x14ac:dyDescent="0.25">
      <c r="A45" s="153"/>
      <c r="B45" s="147" t="s">
        <v>15</v>
      </c>
      <c r="C45" s="20" t="s">
        <v>0</v>
      </c>
      <c r="D45" s="6">
        <v>8</v>
      </c>
      <c r="E45" s="7"/>
      <c r="F45" s="7"/>
      <c r="G45" s="7"/>
      <c r="H45" s="7"/>
      <c r="I45" s="60">
        <v>82</v>
      </c>
      <c r="J45" s="7"/>
      <c r="K45" s="7"/>
      <c r="L45" s="7"/>
      <c r="M45" s="26"/>
      <c r="N45" s="8">
        <v>90</v>
      </c>
      <c r="O45" s="3"/>
      <c r="P45" s="35"/>
      <c r="Q45" s="35"/>
      <c r="R45" s="13"/>
    </row>
    <row r="46" spans="1:25" ht="15.75" thickBot="1" x14ac:dyDescent="0.3">
      <c r="A46" s="153"/>
      <c r="B46" s="148"/>
      <c r="C46" s="21" t="s">
        <v>14</v>
      </c>
      <c r="D46" s="9">
        <v>28.72</v>
      </c>
      <c r="E46" s="10"/>
      <c r="F46" s="10"/>
      <c r="G46" s="10"/>
      <c r="H46" s="10"/>
      <c r="I46" s="61">
        <v>294.38</v>
      </c>
      <c r="J46" s="10"/>
      <c r="K46" s="10"/>
      <c r="L46" s="10"/>
      <c r="M46" s="27"/>
      <c r="N46" s="11">
        <v>323.10000000000002</v>
      </c>
      <c r="O46" s="3"/>
      <c r="P46" s="35"/>
      <c r="Q46" s="35"/>
      <c r="R46" s="13"/>
    </row>
    <row r="47" spans="1:25" x14ac:dyDescent="0.25">
      <c r="A47" s="153"/>
      <c r="B47" s="147" t="s">
        <v>19</v>
      </c>
      <c r="C47" s="20" t="s">
        <v>0</v>
      </c>
      <c r="D47" s="6"/>
      <c r="E47" s="7"/>
      <c r="F47" s="7"/>
      <c r="G47" s="7"/>
      <c r="H47" s="7"/>
      <c r="I47" s="7">
        <v>33763</v>
      </c>
      <c r="J47" s="7"/>
      <c r="K47" s="7"/>
      <c r="L47" s="7"/>
      <c r="M47" s="26"/>
      <c r="N47" s="8">
        <v>33763</v>
      </c>
    </row>
    <row r="48" spans="1:25" ht="15.75" thickBot="1" x14ac:dyDescent="0.3">
      <c r="A48" s="153"/>
      <c r="B48" s="148"/>
      <c r="C48" s="21" t="s">
        <v>14</v>
      </c>
      <c r="D48" s="9"/>
      <c r="E48" s="10"/>
      <c r="F48" s="10"/>
      <c r="G48" s="10"/>
      <c r="H48" s="10"/>
      <c r="I48" s="10">
        <v>1794000</v>
      </c>
      <c r="J48" s="10"/>
      <c r="K48" s="10"/>
      <c r="L48" s="10"/>
      <c r="M48" s="27"/>
      <c r="N48" s="11">
        <v>1794000</v>
      </c>
      <c r="Q48" s="12"/>
      <c r="R48" s="2"/>
    </row>
    <row r="49" spans="1:18" x14ac:dyDescent="0.25">
      <c r="A49" s="153"/>
      <c r="B49" s="147" t="s">
        <v>16</v>
      </c>
      <c r="C49" s="20" t="s">
        <v>0</v>
      </c>
      <c r="D49" s="6">
        <v>6592</v>
      </c>
      <c r="E49" s="7" t="s">
        <v>28</v>
      </c>
      <c r="F49" s="7">
        <v>482</v>
      </c>
      <c r="G49" s="7" t="s">
        <v>28</v>
      </c>
      <c r="H49" s="7">
        <v>273</v>
      </c>
      <c r="I49" s="7">
        <v>1497</v>
      </c>
      <c r="J49" s="7">
        <v>921</v>
      </c>
      <c r="K49" s="7" t="s">
        <v>28</v>
      </c>
      <c r="L49" s="7">
        <v>567</v>
      </c>
      <c r="M49" s="26"/>
      <c r="N49" s="26">
        <v>10332</v>
      </c>
      <c r="Q49" s="12"/>
      <c r="R49" s="2"/>
    </row>
    <row r="50" spans="1:18" ht="15.75" thickBot="1" x14ac:dyDescent="0.3">
      <c r="A50" s="153"/>
      <c r="B50" s="148"/>
      <c r="C50" s="21" t="s">
        <v>14</v>
      </c>
      <c r="D50" s="9">
        <v>2856587.07</v>
      </c>
      <c r="E50" s="10" t="s">
        <v>28</v>
      </c>
      <c r="F50" s="10">
        <v>371632.41</v>
      </c>
      <c r="G50" s="10" t="s">
        <v>28</v>
      </c>
      <c r="H50" s="10">
        <v>257874.46</v>
      </c>
      <c r="I50" s="10">
        <v>758033.05</v>
      </c>
      <c r="J50" s="10">
        <v>420196.1</v>
      </c>
      <c r="K50" s="10" t="s">
        <v>28</v>
      </c>
      <c r="L50" s="10">
        <v>759243.19</v>
      </c>
      <c r="M50" s="27"/>
      <c r="N50" s="11">
        <v>5423566.2800000003</v>
      </c>
      <c r="Q50" s="12"/>
      <c r="R50" s="2"/>
    </row>
    <row r="51" spans="1:18" x14ac:dyDescent="0.25">
      <c r="A51" s="153"/>
      <c r="B51" s="147" t="s">
        <v>17</v>
      </c>
      <c r="C51" s="20" t="s">
        <v>0</v>
      </c>
      <c r="D51" s="6">
        <v>220</v>
      </c>
      <c r="E51" s="7" t="s">
        <v>28</v>
      </c>
      <c r="F51" s="7">
        <v>27</v>
      </c>
      <c r="G51" s="7" t="s">
        <v>28</v>
      </c>
      <c r="H51" s="7">
        <v>2</v>
      </c>
      <c r="I51" s="7">
        <v>153</v>
      </c>
      <c r="J51" s="7">
        <v>29</v>
      </c>
      <c r="K51" s="7">
        <v>1</v>
      </c>
      <c r="L51" s="7" t="s">
        <v>28</v>
      </c>
      <c r="M51" s="26"/>
      <c r="N51" s="26">
        <v>432</v>
      </c>
      <c r="Q51" s="12"/>
      <c r="R51" s="2"/>
    </row>
    <row r="52" spans="1:18" ht="15.75" thickBot="1" x14ac:dyDescent="0.3">
      <c r="A52" s="153"/>
      <c r="B52" s="148"/>
      <c r="C52" s="21" t="s">
        <v>14</v>
      </c>
      <c r="D52" s="9">
        <v>296676.84000000003</v>
      </c>
      <c r="E52" s="10" t="s">
        <v>28</v>
      </c>
      <c r="F52" s="10">
        <v>35405.19</v>
      </c>
      <c r="G52" s="10" t="s">
        <v>28</v>
      </c>
      <c r="H52" s="10">
        <v>3796.52</v>
      </c>
      <c r="I52" s="10">
        <v>216814.92</v>
      </c>
      <c r="J52" s="10">
        <v>21799.25</v>
      </c>
      <c r="K52" s="10">
        <v>1575.56</v>
      </c>
      <c r="L52" s="10" t="s">
        <v>28</v>
      </c>
      <c r="M52" s="27"/>
      <c r="N52" s="11">
        <v>576068.28</v>
      </c>
      <c r="Q52" s="12"/>
      <c r="R52" s="2"/>
    </row>
    <row r="53" spans="1:18" ht="15" customHeight="1" x14ac:dyDescent="0.25">
      <c r="A53" s="153"/>
      <c r="B53" s="147" t="s">
        <v>42</v>
      </c>
      <c r="C53" s="20" t="s">
        <v>0</v>
      </c>
      <c r="D53" s="6">
        <v>1573</v>
      </c>
      <c r="E53" s="7">
        <v>13</v>
      </c>
      <c r="F53" s="7" t="s">
        <v>28</v>
      </c>
      <c r="G53" s="7">
        <v>452</v>
      </c>
      <c r="H53" s="7">
        <v>690</v>
      </c>
      <c r="I53" s="7">
        <f>19782-I61</f>
        <v>3791</v>
      </c>
      <c r="J53" s="7">
        <v>1997</v>
      </c>
      <c r="K53" s="7" t="s">
        <v>28</v>
      </c>
      <c r="L53" s="7">
        <f>600-L61</f>
        <v>577</v>
      </c>
      <c r="M53" s="26"/>
      <c r="N53" s="26">
        <f>D53+E53+F53+G53+H53+I53+J53+K53+L53+M53</f>
        <v>9093</v>
      </c>
      <c r="Q53" s="12"/>
      <c r="R53" s="2"/>
    </row>
    <row r="54" spans="1:18" ht="15.75" thickBot="1" x14ac:dyDescent="0.3">
      <c r="A54" s="153"/>
      <c r="B54" s="148"/>
      <c r="C54" s="21" t="s">
        <v>14</v>
      </c>
      <c r="D54" s="9">
        <v>228004.54</v>
      </c>
      <c r="E54" s="10">
        <v>3106.53</v>
      </c>
      <c r="F54" s="10" t="s">
        <v>28</v>
      </c>
      <c r="G54" s="10">
        <v>113550.03</v>
      </c>
      <c r="H54" s="10">
        <v>66224.77</v>
      </c>
      <c r="I54" s="10">
        <f>272604.73-I62</f>
        <v>164863.93</v>
      </c>
      <c r="J54" s="10">
        <v>173514.52</v>
      </c>
      <c r="K54" s="10" t="s">
        <v>28</v>
      </c>
      <c r="L54" s="10">
        <f>40972.38-L62</f>
        <v>40808.219999999994</v>
      </c>
      <c r="M54" s="27"/>
      <c r="N54" s="11">
        <f>D54+E54+F54+G54+H54+I54+J54+K54+L54+M54</f>
        <v>790072.54</v>
      </c>
      <c r="Q54" s="12"/>
      <c r="R54" s="2"/>
    </row>
    <row r="55" spans="1:18" ht="15" customHeight="1" x14ac:dyDescent="0.25">
      <c r="A55" s="153"/>
      <c r="B55" s="147" t="s">
        <v>43</v>
      </c>
      <c r="C55" s="20" t="s">
        <v>0</v>
      </c>
      <c r="D55" s="6">
        <v>1636</v>
      </c>
      <c r="E55" s="7" t="s">
        <v>28</v>
      </c>
      <c r="F55" s="7" t="s">
        <v>28</v>
      </c>
      <c r="G55" s="7" t="s">
        <v>28</v>
      </c>
      <c r="H55" s="7" t="s">
        <v>28</v>
      </c>
      <c r="I55" s="7">
        <v>12800</v>
      </c>
      <c r="J55" s="7">
        <v>3731</v>
      </c>
      <c r="K55" s="7" t="s">
        <v>28</v>
      </c>
      <c r="L55" s="7" t="s">
        <v>28</v>
      </c>
      <c r="M55" s="26"/>
      <c r="N55" s="26">
        <v>18167</v>
      </c>
      <c r="Q55" s="12"/>
      <c r="R55" s="2"/>
    </row>
    <row r="56" spans="1:18" ht="15.75" thickBot="1" x14ac:dyDescent="0.3">
      <c r="A56" s="153"/>
      <c r="B56" s="148"/>
      <c r="C56" s="21" t="s">
        <v>14</v>
      </c>
      <c r="D56" s="9">
        <v>60478.5</v>
      </c>
      <c r="E56" s="10" t="s">
        <v>28</v>
      </c>
      <c r="F56" s="10" t="s">
        <v>28</v>
      </c>
      <c r="G56" s="10" t="s">
        <v>28</v>
      </c>
      <c r="H56" s="10" t="s">
        <v>28</v>
      </c>
      <c r="I56" s="10">
        <v>484873.5</v>
      </c>
      <c r="J56" s="10">
        <v>138068.5</v>
      </c>
      <c r="K56" s="10" t="s">
        <v>28</v>
      </c>
      <c r="L56" s="10" t="s">
        <v>28</v>
      </c>
      <c r="M56" s="27"/>
      <c r="N56" s="11">
        <v>683420.5</v>
      </c>
      <c r="Q56" s="12"/>
      <c r="R56" s="2"/>
    </row>
    <row r="57" spans="1:18" x14ac:dyDescent="0.25">
      <c r="A57" s="153"/>
      <c r="B57" s="147" t="s">
        <v>36</v>
      </c>
      <c r="C57" s="20" t="s">
        <v>0</v>
      </c>
      <c r="D57" s="6">
        <v>524</v>
      </c>
      <c r="E57" s="7" t="s">
        <v>28</v>
      </c>
      <c r="F57" s="7" t="s">
        <v>28</v>
      </c>
      <c r="G57" s="7" t="s">
        <v>28</v>
      </c>
      <c r="H57" s="7" t="s">
        <v>28</v>
      </c>
      <c r="I57" s="7">
        <v>11881</v>
      </c>
      <c r="J57" s="7">
        <v>106</v>
      </c>
      <c r="K57" s="7" t="s">
        <v>28</v>
      </c>
      <c r="L57" s="7">
        <v>3</v>
      </c>
      <c r="M57" s="26"/>
      <c r="N57" s="26">
        <v>12514</v>
      </c>
      <c r="Q57" s="12"/>
      <c r="R57" s="2"/>
    </row>
    <row r="58" spans="1:18" ht="15.75" thickBot="1" x14ac:dyDescent="0.3">
      <c r="A58" s="153"/>
      <c r="B58" s="148"/>
      <c r="C58" s="21" t="s">
        <v>14</v>
      </c>
      <c r="D58" s="9">
        <v>3018.24</v>
      </c>
      <c r="E58" s="10" t="s">
        <v>28</v>
      </c>
      <c r="F58" s="10" t="s">
        <v>28</v>
      </c>
      <c r="G58" s="10" t="s">
        <v>28</v>
      </c>
      <c r="H58" s="10" t="s">
        <v>28</v>
      </c>
      <c r="I58" s="10">
        <v>69139.199999999997</v>
      </c>
      <c r="J58" s="10">
        <v>610.55999999999995</v>
      </c>
      <c r="K58" s="10" t="s">
        <v>28</v>
      </c>
      <c r="L58" s="10">
        <v>17.28</v>
      </c>
      <c r="M58" s="27"/>
      <c r="N58" s="11">
        <v>72785.279999999999</v>
      </c>
      <c r="Q58" s="12"/>
      <c r="R58" s="2"/>
    </row>
    <row r="59" spans="1:18" x14ac:dyDescent="0.25">
      <c r="A59" s="153"/>
      <c r="B59" s="147" t="s">
        <v>21</v>
      </c>
      <c r="C59" s="20" t="s">
        <v>0</v>
      </c>
      <c r="D59" s="6"/>
      <c r="E59" s="7"/>
      <c r="F59" s="7"/>
      <c r="G59" s="7"/>
      <c r="H59" s="7"/>
      <c r="I59" s="7">
        <v>3005</v>
      </c>
      <c r="J59" s="7"/>
      <c r="K59" s="7"/>
      <c r="L59" s="7"/>
      <c r="M59" s="26"/>
      <c r="N59" s="8">
        <v>3005</v>
      </c>
      <c r="Q59" s="12"/>
      <c r="R59" s="2"/>
    </row>
    <row r="60" spans="1:18" ht="15.75" thickBot="1" x14ac:dyDescent="0.3">
      <c r="A60" s="153"/>
      <c r="B60" s="148"/>
      <c r="C60" s="21" t="s">
        <v>14</v>
      </c>
      <c r="D60" s="9"/>
      <c r="E60" s="10"/>
      <c r="F60" s="10"/>
      <c r="G60" s="10"/>
      <c r="H60" s="10"/>
      <c r="I60" s="10">
        <v>13522.5</v>
      </c>
      <c r="J60" s="10"/>
      <c r="K60" s="10"/>
      <c r="L60" s="10"/>
      <c r="M60" s="27"/>
      <c r="N60" s="11">
        <v>13522.5</v>
      </c>
      <c r="P60" s="66"/>
      <c r="Q60" s="12"/>
      <c r="R60" s="2"/>
    </row>
    <row r="61" spans="1:18" x14ac:dyDescent="0.25">
      <c r="A61" s="153"/>
      <c r="B61" s="147" t="s">
        <v>18</v>
      </c>
      <c r="C61" s="20" t="s">
        <v>0</v>
      </c>
      <c r="D61" s="6"/>
      <c r="E61" s="7"/>
      <c r="F61" s="7"/>
      <c r="G61" s="7"/>
      <c r="H61" s="7"/>
      <c r="I61" s="41">
        <v>15991</v>
      </c>
      <c r="J61" s="7"/>
      <c r="K61" s="7"/>
      <c r="L61" s="60">
        <v>23</v>
      </c>
      <c r="M61" s="26"/>
      <c r="N61" s="26">
        <f>I61+L61</f>
        <v>16014</v>
      </c>
      <c r="P61" s="37"/>
      <c r="Q61" s="12"/>
      <c r="R61" s="2"/>
    </row>
    <row r="62" spans="1:18" ht="15.75" thickBot="1" x14ac:dyDescent="0.3">
      <c r="A62" s="153"/>
      <c r="B62" s="148"/>
      <c r="C62" s="21" t="s">
        <v>14</v>
      </c>
      <c r="D62" s="9"/>
      <c r="E62" s="10"/>
      <c r="F62" s="10"/>
      <c r="G62" s="10"/>
      <c r="H62" s="10"/>
      <c r="I62" s="10">
        <v>107740.8</v>
      </c>
      <c r="J62" s="10"/>
      <c r="K62" s="10"/>
      <c r="L62" s="61">
        <v>164.16</v>
      </c>
      <c r="M62" s="27"/>
      <c r="N62" s="11">
        <f>I62+L62</f>
        <v>107904.96000000001</v>
      </c>
      <c r="Q62" s="12"/>
      <c r="R62" s="2"/>
    </row>
    <row r="63" spans="1:18" ht="15.75" thickBot="1" x14ac:dyDescent="0.3">
      <c r="A63" s="153"/>
      <c r="B63" s="85" t="s">
        <v>12</v>
      </c>
      <c r="C63" s="75" t="s">
        <v>14</v>
      </c>
      <c r="D63" s="81">
        <f>D44+D46+D48+D50+D52+D54+D56+D58+D60+D62</f>
        <v>3832204.91</v>
      </c>
      <c r="E63" s="81">
        <f t="shared" ref="E63:N63" si="2">E44+E46+E48+E50+E52+E54+E56+E58+E60+E62</f>
        <v>8558.0300000000007</v>
      </c>
      <c r="F63" s="81">
        <f t="shared" si="2"/>
        <v>407037.6</v>
      </c>
      <c r="G63" s="81">
        <f t="shared" si="2"/>
        <v>120494.94</v>
      </c>
      <c r="H63" s="81">
        <f t="shared" si="2"/>
        <v>336561.58</v>
      </c>
      <c r="I63" s="81">
        <f t="shared" si="2"/>
        <v>4102145.2399999998</v>
      </c>
      <c r="J63" s="81">
        <f t="shared" si="2"/>
        <v>841865.58000000007</v>
      </c>
      <c r="K63" s="81">
        <f t="shared" si="2"/>
        <v>1844.12</v>
      </c>
      <c r="L63" s="81">
        <f t="shared" si="2"/>
        <v>810432.08</v>
      </c>
      <c r="M63" s="81">
        <f t="shared" si="2"/>
        <v>0</v>
      </c>
      <c r="N63" s="81">
        <f t="shared" si="2"/>
        <v>10461144.08</v>
      </c>
      <c r="O63" s="44"/>
      <c r="P63" s="35"/>
      <c r="Q63" s="31"/>
      <c r="R63" s="32"/>
    </row>
    <row r="64" spans="1:18" ht="24" x14ac:dyDescent="0.25">
      <c r="A64" s="153"/>
      <c r="B64" s="119" t="s">
        <v>32</v>
      </c>
      <c r="C64" s="82" t="s">
        <v>14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5">
        <v>71103</v>
      </c>
      <c r="O64" s="44"/>
      <c r="P64" s="35"/>
      <c r="Q64" s="31"/>
      <c r="R64" s="32"/>
    </row>
    <row r="65" spans="1:18" ht="24" x14ac:dyDescent="0.25">
      <c r="A65" s="153"/>
      <c r="B65" s="121" t="s">
        <v>33</v>
      </c>
      <c r="C65" s="82" t="s">
        <v>14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109">
        <v>459558.77</v>
      </c>
      <c r="O65" s="44"/>
      <c r="P65" s="35"/>
      <c r="Q65" s="31"/>
      <c r="R65" s="32"/>
    </row>
    <row r="66" spans="1:18" ht="36" x14ac:dyDescent="0.25">
      <c r="A66" s="153"/>
      <c r="B66" s="121" t="s">
        <v>35</v>
      </c>
      <c r="C66" s="82" t="s">
        <v>14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7">
        <v>55101</v>
      </c>
      <c r="O66" s="44"/>
      <c r="P66" s="35"/>
      <c r="Q66" s="31"/>
      <c r="R66" s="32"/>
    </row>
    <row r="67" spans="1:18" ht="24" x14ac:dyDescent="0.25">
      <c r="A67" s="153"/>
      <c r="B67" s="121" t="s">
        <v>37</v>
      </c>
      <c r="C67" s="82" t="s">
        <v>14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8">
        <v>4783</v>
      </c>
      <c r="O67" s="44"/>
      <c r="P67" s="35"/>
      <c r="Q67" s="31"/>
      <c r="R67" s="32"/>
    </row>
    <row r="68" spans="1:18" ht="15.75" thickBot="1" x14ac:dyDescent="0.3">
      <c r="A68" s="154"/>
      <c r="B68" s="120" t="s">
        <v>12</v>
      </c>
      <c r="C68" s="110" t="s">
        <v>14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8">
        <f>N63+N64+N65+N66+N67</f>
        <v>11051689.85</v>
      </c>
      <c r="O68" s="44"/>
      <c r="P68" s="35"/>
      <c r="Q68" s="31"/>
      <c r="R68" s="32"/>
    </row>
    <row r="69" spans="1:18" ht="15.75" thickBot="1" x14ac:dyDescent="0.3">
      <c r="B69" s="38"/>
      <c r="C69" s="39"/>
      <c r="O69" s="44"/>
      <c r="P69" s="12"/>
      <c r="Q69" s="12"/>
      <c r="R69" s="2"/>
    </row>
    <row r="70" spans="1:18" ht="15.75" thickBot="1" x14ac:dyDescent="0.3">
      <c r="A70" s="152" t="s">
        <v>51</v>
      </c>
      <c r="B70" s="17" t="s">
        <v>0</v>
      </c>
      <c r="C70" s="5" t="s">
        <v>1</v>
      </c>
      <c r="D70" s="23" t="s">
        <v>2</v>
      </c>
      <c r="E70" s="24" t="s">
        <v>3</v>
      </c>
      <c r="F70" s="24" t="s">
        <v>4</v>
      </c>
      <c r="G70" s="24" t="s">
        <v>5</v>
      </c>
      <c r="H70" s="24" t="s">
        <v>6</v>
      </c>
      <c r="I70" s="24" t="s">
        <v>7</v>
      </c>
      <c r="J70" s="24" t="s">
        <v>8</v>
      </c>
      <c r="K70" s="24" t="s">
        <v>9</v>
      </c>
      <c r="L70" s="24" t="s">
        <v>10</v>
      </c>
      <c r="M70" s="25" t="s">
        <v>11</v>
      </c>
      <c r="N70" s="25" t="s">
        <v>12</v>
      </c>
      <c r="P70" s="12"/>
      <c r="Q70" s="12"/>
      <c r="R70" s="2"/>
    </row>
    <row r="71" spans="1:18" x14ac:dyDescent="0.25">
      <c r="A71" s="153"/>
      <c r="B71" s="147" t="s">
        <v>13</v>
      </c>
      <c r="C71" s="20" t="s">
        <v>0</v>
      </c>
      <c r="D71" s="6">
        <v>1506</v>
      </c>
      <c r="E71" s="7" t="s">
        <v>28</v>
      </c>
      <c r="F71" s="7">
        <v>44</v>
      </c>
      <c r="G71" s="7">
        <v>3</v>
      </c>
      <c r="H71" s="7" t="s">
        <v>28</v>
      </c>
      <c r="I71" s="7">
        <v>485</v>
      </c>
      <c r="J71" s="7">
        <v>1600</v>
      </c>
      <c r="K71" s="7">
        <v>38</v>
      </c>
      <c r="L71" s="7">
        <v>11</v>
      </c>
      <c r="M71" s="26" t="s">
        <v>28</v>
      </c>
      <c r="N71" s="8">
        <v>3687</v>
      </c>
      <c r="P71" s="12"/>
      <c r="Q71" s="12"/>
      <c r="R71" s="2"/>
    </row>
    <row r="72" spans="1:18" ht="15.75" thickBot="1" x14ac:dyDescent="0.3">
      <c r="A72" s="153"/>
      <c r="B72" s="148"/>
      <c r="C72" s="21" t="s">
        <v>14</v>
      </c>
      <c r="D72" s="9">
        <v>178290.31</v>
      </c>
      <c r="E72" s="10" t="s">
        <v>28</v>
      </c>
      <c r="F72" s="10">
        <v>6650.58</v>
      </c>
      <c r="G72" s="10">
        <v>463.02</v>
      </c>
      <c r="H72" s="10" t="s">
        <v>28</v>
      </c>
      <c r="I72" s="10">
        <v>47724.04</v>
      </c>
      <c r="J72" s="10">
        <v>162699.44</v>
      </c>
      <c r="K72" s="10">
        <v>5864.92</v>
      </c>
      <c r="L72" s="10">
        <v>1697.74</v>
      </c>
      <c r="M72" s="27" t="s">
        <v>28</v>
      </c>
      <c r="N72" s="11">
        <v>403390.05</v>
      </c>
      <c r="P72" s="12"/>
      <c r="Q72" s="12"/>
      <c r="R72" s="2"/>
    </row>
    <row r="73" spans="1:18" x14ac:dyDescent="0.25">
      <c r="A73" s="153"/>
      <c r="B73" s="161" t="s">
        <v>15</v>
      </c>
      <c r="C73" s="20" t="s">
        <v>0</v>
      </c>
      <c r="D73" s="6">
        <v>24</v>
      </c>
      <c r="E73" s="7"/>
      <c r="F73" s="7"/>
      <c r="G73" s="7"/>
      <c r="H73" s="7"/>
      <c r="I73" s="7">
        <v>41</v>
      </c>
      <c r="J73" s="7">
        <v>59</v>
      </c>
      <c r="K73" s="7"/>
      <c r="L73" s="7"/>
      <c r="M73" s="26"/>
      <c r="N73" s="8">
        <v>124</v>
      </c>
      <c r="P73" s="12"/>
      <c r="Q73" s="12"/>
      <c r="R73" s="2"/>
    </row>
    <row r="74" spans="1:18" ht="15.75" thickBot="1" x14ac:dyDescent="0.3">
      <c r="A74" s="153"/>
      <c r="B74" s="162"/>
      <c r="C74" s="21" t="s">
        <v>14</v>
      </c>
      <c r="D74" s="9">
        <v>86.16</v>
      </c>
      <c r="E74" s="10"/>
      <c r="F74" s="10"/>
      <c r="G74" s="10"/>
      <c r="H74" s="10"/>
      <c r="I74" s="10">
        <v>147.19</v>
      </c>
      <c r="J74" s="10">
        <v>211.81</v>
      </c>
      <c r="K74" s="10"/>
      <c r="L74" s="10"/>
      <c r="M74" s="27"/>
      <c r="N74" s="11">
        <v>445.16</v>
      </c>
      <c r="P74" s="12"/>
      <c r="Q74" s="12"/>
      <c r="R74" s="2"/>
    </row>
    <row r="75" spans="1:18" x14ac:dyDescent="0.25">
      <c r="A75" s="153"/>
      <c r="B75" s="147" t="s">
        <v>16</v>
      </c>
      <c r="C75" s="20" t="s">
        <v>0</v>
      </c>
      <c r="D75" s="6">
        <v>3273</v>
      </c>
      <c r="E75" s="7" t="s">
        <v>28</v>
      </c>
      <c r="F75" s="7">
        <v>41</v>
      </c>
      <c r="G75" s="7">
        <v>20</v>
      </c>
      <c r="H75" s="7">
        <v>13</v>
      </c>
      <c r="I75" s="7">
        <v>1852</v>
      </c>
      <c r="J75" s="7">
        <v>778</v>
      </c>
      <c r="K75" s="7">
        <v>1</v>
      </c>
      <c r="L75" s="7" t="s">
        <v>28</v>
      </c>
      <c r="M75" s="26"/>
      <c r="N75" s="26">
        <v>5978</v>
      </c>
      <c r="P75" s="12"/>
      <c r="Q75" s="12"/>
      <c r="R75" s="2"/>
    </row>
    <row r="76" spans="1:18" ht="15.75" thickBot="1" x14ac:dyDescent="0.3">
      <c r="A76" s="153"/>
      <c r="B76" s="148"/>
      <c r="C76" s="21" t="s">
        <v>14</v>
      </c>
      <c r="D76" s="9">
        <v>2361755.5499999998</v>
      </c>
      <c r="E76" s="10" t="s">
        <v>28</v>
      </c>
      <c r="F76" s="10">
        <v>47170.76</v>
      </c>
      <c r="G76" s="10">
        <v>30258.27</v>
      </c>
      <c r="H76" s="10">
        <v>3885.7</v>
      </c>
      <c r="I76" s="10">
        <v>1416843.43</v>
      </c>
      <c r="J76" s="10">
        <v>310958.98</v>
      </c>
      <c r="K76" s="10">
        <v>563.5</v>
      </c>
      <c r="L76" s="10" t="s">
        <v>28</v>
      </c>
      <c r="M76" s="27"/>
      <c r="N76" s="11">
        <v>4171436.19</v>
      </c>
      <c r="P76" s="12"/>
      <c r="Q76" s="12"/>
      <c r="R76" s="2"/>
    </row>
    <row r="77" spans="1:18" x14ac:dyDescent="0.25">
      <c r="A77" s="153"/>
      <c r="B77" s="147" t="s">
        <v>17</v>
      </c>
      <c r="C77" s="20" t="s">
        <v>0</v>
      </c>
      <c r="D77" s="6">
        <v>158</v>
      </c>
      <c r="E77" s="7" t="s">
        <v>28</v>
      </c>
      <c r="F77" s="7">
        <v>41</v>
      </c>
      <c r="G77" s="7" t="s">
        <v>28</v>
      </c>
      <c r="H77" s="7" t="s">
        <v>28</v>
      </c>
      <c r="I77" s="7">
        <v>61</v>
      </c>
      <c r="J77" s="7">
        <v>38</v>
      </c>
      <c r="K77" s="7">
        <v>1</v>
      </c>
      <c r="L77" s="7" t="s">
        <v>28</v>
      </c>
      <c r="M77" s="26"/>
      <c r="N77" s="26">
        <v>299</v>
      </c>
      <c r="P77" s="12"/>
      <c r="Q77" s="12"/>
      <c r="R77" s="2"/>
    </row>
    <row r="78" spans="1:18" ht="15.75" thickBot="1" x14ac:dyDescent="0.3">
      <c r="A78" s="153"/>
      <c r="B78" s="148"/>
      <c r="C78" s="21" t="s">
        <v>14</v>
      </c>
      <c r="D78" s="9">
        <v>198028.82</v>
      </c>
      <c r="E78" s="10" t="s">
        <v>28</v>
      </c>
      <c r="F78" s="10">
        <v>55971.39</v>
      </c>
      <c r="G78" s="10" t="s">
        <v>28</v>
      </c>
      <c r="H78" s="10" t="s">
        <v>28</v>
      </c>
      <c r="I78" s="10">
        <v>143871.78</v>
      </c>
      <c r="J78" s="10">
        <v>77237.649999999994</v>
      </c>
      <c r="K78" s="10">
        <v>1898.26</v>
      </c>
      <c r="L78" s="10" t="s">
        <v>28</v>
      </c>
      <c r="M78" s="27"/>
      <c r="N78" s="11">
        <v>477007.9</v>
      </c>
      <c r="P78" s="12"/>
      <c r="Q78" s="12"/>
      <c r="R78" s="2"/>
    </row>
    <row r="79" spans="1:18" ht="15" customHeight="1" x14ac:dyDescent="0.25">
      <c r="A79" s="153"/>
      <c r="B79" s="147" t="s">
        <v>42</v>
      </c>
      <c r="C79" s="20" t="s">
        <v>0</v>
      </c>
      <c r="D79" s="6">
        <v>1671</v>
      </c>
      <c r="E79" s="7">
        <v>289</v>
      </c>
      <c r="F79" s="7" t="s">
        <v>28</v>
      </c>
      <c r="G79" s="7">
        <v>348</v>
      </c>
      <c r="H79" s="7">
        <v>711</v>
      </c>
      <c r="I79" s="7">
        <v>1222</v>
      </c>
      <c r="J79" s="7">
        <v>2874</v>
      </c>
      <c r="K79" s="7" t="s">
        <v>28</v>
      </c>
      <c r="L79" s="7">
        <v>408</v>
      </c>
      <c r="M79" s="26"/>
      <c r="N79" s="26">
        <v>7523</v>
      </c>
      <c r="P79" s="12"/>
      <c r="Q79" s="12"/>
      <c r="R79" s="2"/>
    </row>
    <row r="80" spans="1:18" ht="15.75" thickBot="1" x14ac:dyDescent="0.3">
      <c r="A80" s="153"/>
      <c r="B80" s="148"/>
      <c r="C80" s="21" t="s">
        <v>14</v>
      </c>
      <c r="D80" s="9">
        <v>241105.49</v>
      </c>
      <c r="E80" s="10">
        <v>67908.95</v>
      </c>
      <c r="F80" s="10" t="s">
        <v>28</v>
      </c>
      <c r="G80" s="10">
        <v>77494.31</v>
      </c>
      <c r="H80" s="10">
        <v>63102.89</v>
      </c>
      <c r="I80" s="10">
        <v>87477.95</v>
      </c>
      <c r="J80" s="10">
        <v>287172.94</v>
      </c>
      <c r="K80" s="10" t="s">
        <v>28</v>
      </c>
      <c r="L80" s="10">
        <v>28443.68</v>
      </c>
      <c r="M80" s="27"/>
      <c r="N80" s="11">
        <v>852706.21</v>
      </c>
      <c r="P80" s="12"/>
      <c r="Q80" s="12"/>
      <c r="R80" s="2"/>
    </row>
    <row r="81" spans="1:18" ht="15" customHeight="1" x14ac:dyDescent="0.25">
      <c r="A81" s="153"/>
      <c r="B81" s="147" t="s">
        <v>43</v>
      </c>
      <c r="C81" s="20" t="s">
        <v>0</v>
      </c>
      <c r="D81" s="6">
        <v>3446</v>
      </c>
      <c r="E81" s="7" t="s">
        <v>28</v>
      </c>
      <c r="F81" s="7" t="s">
        <v>28</v>
      </c>
      <c r="G81" s="7" t="s">
        <v>28</v>
      </c>
      <c r="H81" s="7" t="s">
        <v>28</v>
      </c>
      <c r="I81" s="7">
        <v>3074</v>
      </c>
      <c r="J81" s="7">
        <v>4542</v>
      </c>
      <c r="K81" s="7" t="s">
        <v>28</v>
      </c>
      <c r="L81" s="7">
        <v>111</v>
      </c>
      <c r="M81" s="26"/>
      <c r="N81" s="26">
        <v>11173</v>
      </c>
      <c r="P81" s="12"/>
      <c r="Q81" s="12"/>
      <c r="R81" s="2"/>
    </row>
    <row r="82" spans="1:18" ht="15.75" thickBot="1" x14ac:dyDescent="0.3">
      <c r="A82" s="153"/>
      <c r="B82" s="148"/>
      <c r="C82" s="21" t="s">
        <v>14</v>
      </c>
      <c r="D82" s="9">
        <v>124380</v>
      </c>
      <c r="E82" s="10" t="s">
        <v>28</v>
      </c>
      <c r="F82" s="10" t="s">
        <v>28</v>
      </c>
      <c r="G82" s="10" t="s">
        <v>28</v>
      </c>
      <c r="H82" s="10" t="s">
        <v>28</v>
      </c>
      <c r="I82" s="10">
        <v>112188.5</v>
      </c>
      <c r="J82" s="10">
        <v>168330</v>
      </c>
      <c r="K82" s="10" t="s">
        <v>28</v>
      </c>
      <c r="L82" s="10">
        <v>4104</v>
      </c>
      <c r="M82" s="27"/>
      <c r="N82" s="11">
        <v>409002.5</v>
      </c>
      <c r="P82" s="12"/>
      <c r="Q82" s="12"/>
      <c r="R82" s="2"/>
    </row>
    <row r="83" spans="1:18" ht="15.75" thickBot="1" x14ac:dyDescent="0.3">
      <c r="A83" s="153"/>
      <c r="B83" s="85" t="s">
        <v>12</v>
      </c>
      <c r="C83" s="75" t="s">
        <v>14</v>
      </c>
      <c r="D83" s="81">
        <f>D72+D74+D76+D78+D80+D82</f>
        <v>3103646.33</v>
      </c>
      <c r="E83" s="81">
        <f t="shared" ref="E83:N83" si="3">E72+E74+E76+E78+E80+E82</f>
        <v>67908.95</v>
      </c>
      <c r="F83" s="81">
        <f t="shared" si="3"/>
        <v>109792.73000000001</v>
      </c>
      <c r="G83" s="81">
        <f t="shared" si="3"/>
        <v>108215.6</v>
      </c>
      <c r="H83" s="81">
        <f t="shared" si="3"/>
        <v>66988.59</v>
      </c>
      <c r="I83" s="81">
        <f t="shared" si="3"/>
        <v>1808252.89</v>
      </c>
      <c r="J83" s="81">
        <f t="shared" si="3"/>
        <v>1006610.8200000001</v>
      </c>
      <c r="K83" s="81">
        <f t="shared" si="3"/>
        <v>8326.68</v>
      </c>
      <c r="L83" s="81">
        <f t="shared" si="3"/>
        <v>34245.42</v>
      </c>
      <c r="M83" s="81">
        <f t="shared" si="3"/>
        <v>0</v>
      </c>
      <c r="N83" s="81">
        <f t="shared" si="3"/>
        <v>6313988.0100000007</v>
      </c>
      <c r="O83" s="30"/>
      <c r="P83" s="31"/>
      <c r="Q83" s="31"/>
      <c r="R83" s="32"/>
    </row>
    <row r="84" spans="1:18" ht="24" x14ac:dyDescent="0.25">
      <c r="A84" s="153"/>
      <c r="B84" s="119" t="s">
        <v>32</v>
      </c>
      <c r="C84" s="82" t="s">
        <v>14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5">
        <v>29144</v>
      </c>
      <c r="O84" s="30"/>
      <c r="P84" s="31"/>
      <c r="Q84" s="31"/>
      <c r="R84" s="32"/>
    </row>
    <row r="85" spans="1:18" ht="24" x14ac:dyDescent="0.25">
      <c r="A85" s="153"/>
      <c r="B85" s="121" t="s">
        <v>33</v>
      </c>
      <c r="C85" s="82" t="s">
        <v>14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109">
        <v>393104</v>
      </c>
      <c r="O85" s="30"/>
      <c r="P85" s="31"/>
      <c r="Q85" s="31"/>
      <c r="R85" s="32"/>
    </row>
    <row r="86" spans="1:18" ht="36" x14ac:dyDescent="0.25">
      <c r="A86" s="153"/>
      <c r="B86" s="121" t="s">
        <v>35</v>
      </c>
      <c r="C86" s="82" t="s">
        <v>14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7">
        <v>62756</v>
      </c>
      <c r="O86" s="30"/>
      <c r="P86" s="31"/>
      <c r="Q86" s="31"/>
      <c r="R86" s="32"/>
    </row>
    <row r="87" spans="1:18" ht="15.75" thickBot="1" x14ac:dyDescent="0.3">
      <c r="A87" s="154"/>
      <c r="B87" s="120" t="s">
        <v>12</v>
      </c>
      <c r="C87" s="110" t="s">
        <v>14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8">
        <f>N83+N84+N85+N86</f>
        <v>6798992.0100000007</v>
      </c>
      <c r="O87" s="30"/>
      <c r="P87" s="31"/>
      <c r="Q87" s="31"/>
      <c r="R87" s="32"/>
    </row>
    <row r="88" spans="1:18" ht="15.75" thickBot="1" x14ac:dyDescent="0.3">
      <c r="B88" s="38"/>
      <c r="C88" s="39"/>
    </row>
    <row r="89" spans="1:18" ht="15.75" thickBot="1" x14ac:dyDescent="0.3">
      <c r="A89" s="152" t="s">
        <v>63</v>
      </c>
      <c r="B89" s="17" t="s">
        <v>0</v>
      </c>
      <c r="C89" s="5" t="s">
        <v>1</v>
      </c>
      <c r="D89" s="23" t="s">
        <v>2</v>
      </c>
      <c r="E89" s="24" t="s">
        <v>3</v>
      </c>
      <c r="F89" s="24" t="s">
        <v>4</v>
      </c>
      <c r="G89" s="24" t="s">
        <v>5</v>
      </c>
      <c r="H89" s="24" t="s">
        <v>6</v>
      </c>
      <c r="I89" s="24" t="s">
        <v>7</v>
      </c>
      <c r="J89" s="24" t="s">
        <v>8</v>
      </c>
      <c r="K89" s="24" t="s">
        <v>9</v>
      </c>
      <c r="L89" s="24" t="s">
        <v>10</v>
      </c>
      <c r="M89" s="25" t="s">
        <v>11</v>
      </c>
      <c r="N89" s="25" t="s">
        <v>12</v>
      </c>
    </row>
    <row r="90" spans="1:18" x14ac:dyDescent="0.25">
      <c r="A90" s="153"/>
      <c r="B90" s="147" t="s">
        <v>22</v>
      </c>
      <c r="C90" s="20" t="s">
        <v>0</v>
      </c>
      <c r="D90" s="6">
        <v>5472</v>
      </c>
      <c r="E90" s="7">
        <v>4603</v>
      </c>
      <c r="F90" s="7">
        <v>1717</v>
      </c>
      <c r="G90" s="7" t="s">
        <v>28</v>
      </c>
      <c r="H90" s="7" t="s">
        <v>28</v>
      </c>
      <c r="I90" s="7">
        <v>2200</v>
      </c>
      <c r="J90" s="7">
        <v>1425</v>
      </c>
      <c r="K90" s="7">
        <v>228</v>
      </c>
      <c r="L90" s="7" t="s">
        <v>28</v>
      </c>
      <c r="M90" s="26">
        <v>2426</v>
      </c>
      <c r="N90" s="8">
        <v>18071</v>
      </c>
      <c r="O90" s="28"/>
      <c r="R90" s="35"/>
    </row>
    <row r="91" spans="1:18" ht="15.75" thickBot="1" x14ac:dyDescent="0.3">
      <c r="A91" s="153"/>
      <c r="B91" s="148"/>
      <c r="C91" s="21" t="s">
        <v>14</v>
      </c>
      <c r="D91" s="9">
        <v>458828.07</v>
      </c>
      <c r="E91" s="10">
        <v>386501.05</v>
      </c>
      <c r="F91" s="10">
        <v>143980.71</v>
      </c>
      <c r="G91" s="10" t="s">
        <v>28</v>
      </c>
      <c r="H91" s="10" t="s">
        <v>28</v>
      </c>
      <c r="I91" s="10">
        <v>184120.32000000001</v>
      </c>
      <c r="J91" s="10">
        <v>119408.91</v>
      </c>
      <c r="K91" s="10">
        <v>19186.2</v>
      </c>
      <c r="L91" s="10" t="s">
        <v>28</v>
      </c>
      <c r="M91" s="27">
        <v>203264.43</v>
      </c>
      <c r="N91" s="11">
        <v>1515289.69</v>
      </c>
      <c r="O91" s="28"/>
      <c r="R91" s="35"/>
    </row>
    <row r="92" spans="1:18" ht="15.75" thickBot="1" x14ac:dyDescent="0.3">
      <c r="A92" s="153"/>
      <c r="B92" s="85" t="s">
        <v>12</v>
      </c>
      <c r="C92" s="82" t="s">
        <v>14</v>
      </c>
      <c r="D92" s="81">
        <f>D91</f>
        <v>458828.07</v>
      </c>
      <c r="E92" s="81">
        <f t="shared" ref="E92:F92" si="4">E91</f>
        <v>386501.05</v>
      </c>
      <c r="F92" s="81">
        <f t="shared" si="4"/>
        <v>143980.71</v>
      </c>
      <c r="G92" s="81" t="str">
        <f t="shared" ref="G92" si="5">G91</f>
        <v>0</v>
      </c>
      <c r="H92" s="81" t="str">
        <f t="shared" ref="H92" si="6">H91</f>
        <v>0</v>
      </c>
      <c r="I92" s="81">
        <f t="shared" ref="I92" si="7">I91</f>
        <v>184120.32000000001</v>
      </c>
      <c r="J92" s="81">
        <f t="shared" ref="J92" si="8">J91</f>
        <v>119408.91</v>
      </c>
      <c r="K92" s="81">
        <f t="shared" ref="K92" si="9">K91</f>
        <v>19186.2</v>
      </c>
      <c r="L92" s="81" t="str">
        <f t="shared" ref="L92" si="10">L91</f>
        <v>0</v>
      </c>
      <c r="M92" s="81">
        <f t="shared" ref="M92:N92" si="11">M91</f>
        <v>203264.43</v>
      </c>
      <c r="N92" s="81">
        <f t="shared" si="11"/>
        <v>1515289.69</v>
      </c>
      <c r="O92" s="3"/>
      <c r="P92" s="35"/>
      <c r="Q92" s="35"/>
      <c r="R92" s="13"/>
    </row>
    <row r="93" spans="1:18" ht="24" x14ac:dyDescent="0.25">
      <c r="A93" s="153"/>
      <c r="B93" s="119" t="s">
        <v>29</v>
      </c>
      <c r="C93" s="82" t="s">
        <v>14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5">
        <v>139829</v>
      </c>
      <c r="O93" s="3"/>
      <c r="P93" s="35"/>
      <c r="Q93" s="35"/>
      <c r="R93" s="13"/>
    </row>
    <row r="94" spans="1:18" ht="15.75" thickBot="1" x14ac:dyDescent="0.3">
      <c r="A94" s="154"/>
      <c r="B94" s="120" t="s">
        <v>12</v>
      </c>
      <c r="C94" s="110" t="s">
        <v>14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8">
        <f>N92+N93</f>
        <v>1655118.69</v>
      </c>
      <c r="O94" s="3"/>
      <c r="P94" s="35"/>
      <c r="Q94" s="35"/>
      <c r="R94" s="13"/>
    </row>
    <row r="95" spans="1:18" ht="15.75" thickBot="1" x14ac:dyDescent="0.3">
      <c r="B95" s="38"/>
      <c r="C95" s="39"/>
    </row>
    <row r="96" spans="1:18" ht="15.75" thickBot="1" x14ac:dyDescent="0.3">
      <c r="A96" s="152" t="s">
        <v>64</v>
      </c>
      <c r="B96" s="17" t="s">
        <v>0</v>
      </c>
      <c r="C96" s="5" t="s">
        <v>1</v>
      </c>
      <c r="D96" s="23" t="s">
        <v>2</v>
      </c>
      <c r="E96" s="24" t="s">
        <v>3</v>
      </c>
      <c r="F96" s="24" t="s">
        <v>4</v>
      </c>
      <c r="G96" s="24" t="s">
        <v>5</v>
      </c>
      <c r="H96" s="24" t="s">
        <v>6</v>
      </c>
      <c r="I96" s="24" t="s">
        <v>7</v>
      </c>
      <c r="J96" s="24" t="s">
        <v>8</v>
      </c>
      <c r="K96" s="24" t="s">
        <v>9</v>
      </c>
      <c r="L96" s="24" t="s">
        <v>10</v>
      </c>
      <c r="M96" s="25" t="s">
        <v>11</v>
      </c>
      <c r="N96" s="25" t="s">
        <v>12</v>
      </c>
    </row>
    <row r="97" spans="1:18" x14ac:dyDescent="0.25">
      <c r="A97" s="153"/>
      <c r="B97" s="147" t="s">
        <v>13</v>
      </c>
      <c r="C97" s="20" t="s">
        <v>0</v>
      </c>
      <c r="D97" s="6">
        <v>1684</v>
      </c>
      <c r="E97" s="7">
        <v>46522</v>
      </c>
      <c r="F97" s="7">
        <v>92</v>
      </c>
      <c r="G97" s="7" t="s">
        <v>28</v>
      </c>
      <c r="H97" s="7" t="s">
        <v>28</v>
      </c>
      <c r="I97" s="7">
        <v>336</v>
      </c>
      <c r="J97" s="7">
        <v>1577</v>
      </c>
      <c r="K97" s="7">
        <v>3102</v>
      </c>
      <c r="L97" s="7">
        <v>259</v>
      </c>
      <c r="M97" s="26" t="s">
        <v>28</v>
      </c>
      <c r="N97" s="8">
        <v>53572</v>
      </c>
      <c r="O97" s="30"/>
      <c r="P97" s="45"/>
      <c r="Q97" s="45"/>
      <c r="R97" s="46"/>
    </row>
    <row r="98" spans="1:18" ht="15.75" thickBot="1" x14ac:dyDescent="0.3">
      <c r="A98" s="153"/>
      <c r="B98" s="148"/>
      <c r="C98" s="21" t="s">
        <v>14</v>
      </c>
      <c r="D98" s="9">
        <v>153360.14000000001</v>
      </c>
      <c r="E98" s="10">
        <v>3960800.75</v>
      </c>
      <c r="F98" s="10">
        <v>13988.71</v>
      </c>
      <c r="G98" s="10" t="s">
        <v>28</v>
      </c>
      <c r="H98" s="10" t="s">
        <v>28</v>
      </c>
      <c r="I98" s="10">
        <v>36346.25</v>
      </c>
      <c r="J98" s="10">
        <v>153972.12</v>
      </c>
      <c r="K98" s="10">
        <v>261033.3</v>
      </c>
      <c r="L98" s="10">
        <v>39763.49</v>
      </c>
      <c r="M98" s="27" t="s">
        <v>28</v>
      </c>
      <c r="N98" s="11">
        <v>4619264.76</v>
      </c>
      <c r="O98" s="30"/>
      <c r="P98" s="45"/>
      <c r="Q98" s="45"/>
      <c r="R98" s="46"/>
    </row>
    <row r="99" spans="1:18" x14ac:dyDescent="0.25">
      <c r="A99" s="153"/>
      <c r="B99" s="147" t="s">
        <v>15</v>
      </c>
      <c r="C99" s="20" t="s">
        <v>0</v>
      </c>
      <c r="D99" s="6">
        <v>48</v>
      </c>
      <c r="E99" s="7">
        <v>2013</v>
      </c>
      <c r="F99" s="7"/>
      <c r="G99" s="7"/>
      <c r="H99" s="7"/>
      <c r="I99" s="7">
        <v>30</v>
      </c>
      <c r="J99" s="7">
        <v>7</v>
      </c>
      <c r="K99" s="7">
        <v>250</v>
      </c>
      <c r="L99" s="7"/>
      <c r="M99" s="26"/>
      <c r="N99" s="8">
        <v>2348</v>
      </c>
      <c r="O99" s="3"/>
      <c r="P99" s="35"/>
      <c r="Q99" s="35"/>
      <c r="R99" s="13"/>
    </row>
    <row r="100" spans="1:18" ht="15.75" thickBot="1" x14ac:dyDescent="0.3">
      <c r="A100" s="153"/>
      <c r="B100" s="148"/>
      <c r="C100" s="21" t="s">
        <v>14</v>
      </c>
      <c r="D100" s="9">
        <v>172.32</v>
      </c>
      <c r="E100" s="10">
        <v>7226.67</v>
      </c>
      <c r="F100" s="10"/>
      <c r="G100" s="10"/>
      <c r="H100" s="10"/>
      <c r="I100" s="10">
        <v>107.7</v>
      </c>
      <c r="J100" s="10">
        <v>25.13</v>
      </c>
      <c r="K100" s="10">
        <v>897.5</v>
      </c>
      <c r="L100" s="10"/>
      <c r="M100" s="27"/>
      <c r="N100" s="11">
        <v>8429.32</v>
      </c>
      <c r="O100" s="3"/>
      <c r="P100" s="35"/>
      <c r="Q100" s="35"/>
      <c r="R100" s="13"/>
    </row>
    <row r="101" spans="1:18" x14ac:dyDescent="0.25">
      <c r="A101" s="153"/>
      <c r="B101" s="147" t="s">
        <v>16</v>
      </c>
      <c r="C101" s="20" t="s">
        <v>0</v>
      </c>
      <c r="D101" s="6" t="s">
        <v>28</v>
      </c>
      <c r="E101" s="7">
        <v>1486</v>
      </c>
      <c r="F101" s="7" t="s">
        <v>28</v>
      </c>
      <c r="G101" s="7" t="s">
        <v>28</v>
      </c>
      <c r="H101" s="7" t="s">
        <v>28</v>
      </c>
      <c r="I101" s="7" t="s">
        <v>28</v>
      </c>
      <c r="J101" s="7" t="s">
        <v>28</v>
      </c>
      <c r="K101" s="7">
        <v>186</v>
      </c>
      <c r="L101" s="7" t="s">
        <v>28</v>
      </c>
      <c r="M101" s="26"/>
      <c r="N101" s="26">
        <v>1672</v>
      </c>
    </row>
    <row r="102" spans="1:18" ht="15.75" thickBot="1" x14ac:dyDescent="0.3">
      <c r="A102" s="153"/>
      <c r="B102" s="148"/>
      <c r="C102" s="21" t="s">
        <v>14</v>
      </c>
      <c r="D102" s="9" t="s">
        <v>28</v>
      </c>
      <c r="E102" s="10">
        <v>1670867.09</v>
      </c>
      <c r="F102" s="10" t="s">
        <v>28</v>
      </c>
      <c r="G102" s="10" t="s">
        <v>28</v>
      </c>
      <c r="H102" s="10" t="s">
        <v>28</v>
      </c>
      <c r="I102" s="10" t="s">
        <v>28</v>
      </c>
      <c r="J102" s="10" t="s">
        <v>28</v>
      </c>
      <c r="K102" s="10">
        <v>77254.61</v>
      </c>
      <c r="L102" s="10" t="s">
        <v>28</v>
      </c>
      <c r="M102" s="27"/>
      <c r="N102" s="11">
        <v>1748121.7</v>
      </c>
    </row>
    <row r="103" spans="1:18" x14ac:dyDescent="0.25">
      <c r="A103" s="153"/>
      <c r="B103" s="147" t="s">
        <v>20</v>
      </c>
      <c r="C103" s="20" t="s">
        <v>0</v>
      </c>
      <c r="D103" s="6"/>
      <c r="E103" s="7"/>
      <c r="F103" s="7"/>
      <c r="G103" s="7"/>
      <c r="H103" s="7"/>
      <c r="I103" s="7"/>
      <c r="J103" s="7"/>
      <c r="K103" s="7">
        <v>67</v>
      </c>
      <c r="L103" s="7"/>
      <c r="M103" s="26"/>
      <c r="N103" s="8">
        <v>67</v>
      </c>
    </row>
    <row r="104" spans="1:18" ht="15.75" thickBot="1" x14ac:dyDescent="0.3">
      <c r="A104" s="153"/>
      <c r="B104" s="148"/>
      <c r="C104" s="21" t="s">
        <v>14</v>
      </c>
      <c r="D104" s="9"/>
      <c r="E104" s="10"/>
      <c r="F104" s="10"/>
      <c r="G104" s="10"/>
      <c r="H104" s="10"/>
      <c r="I104" s="10"/>
      <c r="J104" s="10"/>
      <c r="K104" s="10">
        <v>2010</v>
      </c>
      <c r="L104" s="10"/>
      <c r="M104" s="27"/>
      <c r="N104" s="11">
        <v>2010</v>
      </c>
    </row>
    <row r="105" spans="1:18" x14ac:dyDescent="0.25">
      <c r="A105" s="153"/>
      <c r="B105" s="147" t="s">
        <v>36</v>
      </c>
      <c r="C105" s="20" t="s">
        <v>0</v>
      </c>
      <c r="D105" s="6">
        <v>65</v>
      </c>
      <c r="E105" s="7">
        <v>5977</v>
      </c>
      <c r="F105" s="7" t="s">
        <v>28</v>
      </c>
      <c r="G105" s="7" t="s">
        <v>28</v>
      </c>
      <c r="H105" s="7" t="s">
        <v>28</v>
      </c>
      <c r="I105" s="7" t="s">
        <v>28</v>
      </c>
      <c r="J105" s="7">
        <v>38</v>
      </c>
      <c r="K105" s="7">
        <v>11</v>
      </c>
      <c r="L105" s="7" t="s">
        <v>28</v>
      </c>
      <c r="M105" s="26"/>
      <c r="N105" s="8">
        <v>6091</v>
      </c>
    </row>
    <row r="106" spans="1:18" ht="15.75" thickBot="1" x14ac:dyDescent="0.3">
      <c r="A106" s="153"/>
      <c r="B106" s="148"/>
      <c r="C106" s="21" t="s">
        <v>14</v>
      </c>
      <c r="D106" s="9">
        <v>374.4</v>
      </c>
      <c r="E106" s="10">
        <v>34729.08</v>
      </c>
      <c r="F106" s="10" t="s">
        <v>28</v>
      </c>
      <c r="G106" s="10" t="s">
        <v>28</v>
      </c>
      <c r="H106" s="10" t="s">
        <v>28</v>
      </c>
      <c r="I106" s="10" t="s">
        <v>28</v>
      </c>
      <c r="J106" s="10">
        <v>218.88</v>
      </c>
      <c r="K106" s="10">
        <v>63.36</v>
      </c>
      <c r="L106" s="10" t="s">
        <v>28</v>
      </c>
      <c r="M106" s="27"/>
      <c r="N106" s="11">
        <v>35385.72</v>
      </c>
    </row>
    <row r="107" spans="1:18" x14ac:dyDescent="0.25">
      <c r="A107" s="153"/>
      <c r="B107" s="147" t="s">
        <v>44</v>
      </c>
      <c r="C107" s="20" t="s">
        <v>0</v>
      </c>
      <c r="D107" s="6">
        <v>395</v>
      </c>
      <c r="E107" s="7">
        <v>606</v>
      </c>
      <c r="F107" s="7" t="s">
        <v>28</v>
      </c>
      <c r="G107" s="7" t="s">
        <v>28</v>
      </c>
      <c r="H107" s="7" t="s">
        <v>28</v>
      </c>
      <c r="I107" s="7" t="s">
        <v>28</v>
      </c>
      <c r="J107" s="7" t="s">
        <v>28</v>
      </c>
      <c r="K107" s="7">
        <v>11165</v>
      </c>
      <c r="L107" s="7" t="s">
        <v>28</v>
      </c>
      <c r="M107" s="26"/>
      <c r="N107" s="8">
        <v>12166</v>
      </c>
    </row>
    <row r="108" spans="1:18" ht="15.75" thickBot="1" x14ac:dyDescent="0.3">
      <c r="A108" s="153"/>
      <c r="B108" s="148"/>
      <c r="C108" s="21" t="s">
        <v>14</v>
      </c>
      <c r="D108" s="9">
        <v>2313.6</v>
      </c>
      <c r="E108" s="10">
        <v>3569.28</v>
      </c>
      <c r="F108" s="10" t="s">
        <v>28</v>
      </c>
      <c r="G108" s="10" t="s">
        <v>28</v>
      </c>
      <c r="H108" s="10" t="s">
        <v>28</v>
      </c>
      <c r="I108" s="10" t="s">
        <v>28</v>
      </c>
      <c r="J108" s="10" t="s">
        <v>28</v>
      </c>
      <c r="K108" s="10">
        <v>65466.239999999998</v>
      </c>
      <c r="L108" s="10" t="s">
        <v>28</v>
      </c>
      <c r="M108" s="27"/>
      <c r="N108" s="11">
        <v>71349.119999999995</v>
      </c>
    </row>
    <row r="109" spans="1:18" ht="15.75" thickBot="1" x14ac:dyDescent="0.3">
      <c r="A109" s="153"/>
      <c r="B109" s="85" t="s">
        <v>12</v>
      </c>
      <c r="C109" s="134" t="s">
        <v>14</v>
      </c>
      <c r="D109" s="81">
        <f>D98+D100+D102+D104+D106+D108</f>
        <v>156220.46000000002</v>
      </c>
      <c r="E109" s="81">
        <f t="shared" ref="E109:M109" si="12">E98+E100+E102+E104+E106+E108</f>
        <v>5677192.8700000001</v>
      </c>
      <c r="F109" s="81">
        <f t="shared" si="12"/>
        <v>13988.71</v>
      </c>
      <c r="G109" s="81">
        <f t="shared" si="12"/>
        <v>0</v>
      </c>
      <c r="H109" s="81">
        <f t="shared" si="12"/>
        <v>0</v>
      </c>
      <c r="I109" s="81">
        <f t="shared" si="12"/>
        <v>36453.949999999997</v>
      </c>
      <c r="J109" s="81">
        <f t="shared" si="12"/>
        <v>154216.13</v>
      </c>
      <c r="K109" s="81">
        <f t="shared" si="12"/>
        <v>406725.00999999995</v>
      </c>
      <c r="L109" s="81">
        <f t="shared" si="12"/>
        <v>39763.49</v>
      </c>
      <c r="M109" s="81">
        <f t="shared" si="12"/>
        <v>0</v>
      </c>
      <c r="N109" s="81">
        <f>N98+N100+N102+N104+N106+N108</f>
        <v>6484560.6200000001</v>
      </c>
      <c r="O109" s="3"/>
      <c r="P109" s="35"/>
      <c r="Q109" s="35"/>
      <c r="R109" s="13"/>
    </row>
    <row r="110" spans="1:18" ht="24" x14ac:dyDescent="0.25">
      <c r="A110" s="153"/>
      <c r="B110" s="119" t="s">
        <v>32</v>
      </c>
      <c r="C110" s="82" t="s">
        <v>14</v>
      </c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5">
        <v>626543</v>
      </c>
      <c r="O110" s="3"/>
      <c r="P110" s="35"/>
      <c r="Q110" s="35"/>
      <c r="R110" s="13"/>
    </row>
    <row r="111" spans="1:18" ht="24" x14ac:dyDescent="0.25">
      <c r="A111" s="153"/>
      <c r="B111" s="121" t="s">
        <v>33</v>
      </c>
      <c r="C111" s="82" t="s">
        <v>14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109">
        <v>168335</v>
      </c>
      <c r="O111" s="3"/>
      <c r="P111" s="35"/>
      <c r="Q111" s="35"/>
      <c r="R111" s="13"/>
    </row>
    <row r="112" spans="1:18" ht="24" x14ac:dyDescent="0.25">
      <c r="A112" s="153"/>
      <c r="B112" s="121" t="s">
        <v>37</v>
      </c>
      <c r="C112" s="82" t="s">
        <v>14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6">
        <v>7977</v>
      </c>
      <c r="O112" s="3"/>
      <c r="P112" s="35"/>
      <c r="Q112" s="35"/>
      <c r="R112" s="13"/>
    </row>
    <row r="113" spans="1:18" ht="15.75" thickBot="1" x14ac:dyDescent="0.3">
      <c r="A113" s="154"/>
      <c r="B113" s="120" t="s">
        <v>12</v>
      </c>
      <c r="C113" s="110" t="s">
        <v>14</v>
      </c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8">
        <f>N109+N110+N111+N112</f>
        <v>7287415.6200000001</v>
      </c>
      <c r="O113" s="3"/>
      <c r="P113" s="35"/>
      <c r="Q113" s="35"/>
      <c r="R113" s="13"/>
    </row>
    <row r="114" spans="1:18" ht="15.75" thickBot="1" x14ac:dyDescent="0.3">
      <c r="B114" s="38"/>
      <c r="C114" s="39"/>
    </row>
    <row r="115" spans="1:18" ht="15.75" thickBot="1" x14ac:dyDescent="0.3">
      <c r="A115" s="149" t="s">
        <v>61</v>
      </c>
      <c r="B115" s="17" t="s">
        <v>0</v>
      </c>
      <c r="C115" s="5" t="s">
        <v>1</v>
      </c>
      <c r="D115" s="23" t="s">
        <v>2</v>
      </c>
      <c r="E115" s="24" t="s">
        <v>3</v>
      </c>
      <c r="F115" s="24" t="s">
        <v>4</v>
      </c>
      <c r="G115" s="24" t="s">
        <v>5</v>
      </c>
      <c r="H115" s="24" t="s">
        <v>6</v>
      </c>
      <c r="I115" s="24" t="s">
        <v>7</v>
      </c>
      <c r="J115" s="24" t="s">
        <v>8</v>
      </c>
      <c r="K115" s="24" t="s">
        <v>9</v>
      </c>
      <c r="L115" s="24" t="s">
        <v>10</v>
      </c>
      <c r="M115" s="25" t="s">
        <v>11</v>
      </c>
      <c r="N115" s="25" t="s">
        <v>12</v>
      </c>
      <c r="O115" s="30"/>
      <c r="P115" s="45"/>
      <c r="Q115" s="45"/>
      <c r="R115" s="46"/>
    </row>
    <row r="116" spans="1:18" x14ac:dyDescent="0.25">
      <c r="A116" s="150"/>
      <c r="B116" s="147" t="s">
        <v>13</v>
      </c>
      <c r="C116" s="20" t="s">
        <v>0</v>
      </c>
      <c r="D116" s="6">
        <v>249</v>
      </c>
      <c r="E116" s="7">
        <v>562</v>
      </c>
      <c r="F116" s="7">
        <v>76</v>
      </c>
      <c r="G116" s="7">
        <v>50</v>
      </c>
      <c r="H116" s="7">
        <v>7</v>
      </c>
      <c r="I116" s="7">
        <v>178</v>
      </c>
      <c r="J116" s="7">
        <v>292</v>
      </c>
      <c r="K116" s="7">
        <v>32</v>
      </c>
      <c r="L116" s="7">
        <v>44</v>
      </c>
      <c r="M116" s="26" t="s">
        <v>28</v>
      </c>
      <c r="N116" s="8">
        <v>1490</v>
      </c>
      <c r="O116" s="30"/>
      <c r="P116" s="45"/>
      <c r="Q116" s="45"/>
      <c r="R116" s="46"/>
    </row>
    <row r="117" spans="1:18" ht="15.75" thickBot="1" x14ac:dyDescent="0.3">
      <c r="A117" s="150"/>
      <c r="B117" s="148"/>
      <c r="C117" s="21" t="s">
        <v>14</v>
      </c>
      <c r="D117" s="9">
        <v>37861.9</v>
      </c>
      <c r="E117" s="10">
        <v>73586.600000000006</v>
      </c>
      <c r="F117" s="10">
        <v>11729.84</v>
      </c>
      <c r="G117" s="10">
        <v>7338.44</v>
      </c>
      <c r="H117" s="10">
        <v>1080.3800000000001</v>
      </c>
      <c r="I117" s="10">
        <v>26068.720000000001</v>
      </c>
      <c r="J117" s="10">
        <v>40527.99</v>
      </c>
      <c r="K117" s="10">
        <v>4938.88</v>
      </c>
      <c r="L117" s="10">
        <v>6790.96</v>
      </c>
      <c r="M117" s="27" t="s">
        <v>28</v>
      </c>
      <c r="N117" s="11">
        <v>209923.71</v>
      </c>
      <c r="O117" s="30"/>
      <c r="P117" s="45"/>
      <c r="Q117" s="45"/>
      <c r="R117" s="46"/>
    </row>
    <row r="118" spans="1:18" x14ac:dyDescent="0.25">
      <c r="A118" s="150"/>
      <c r="B118" s="147" t="s">
        <v>15</v>
      </c>
      <c r="C118" s="20" t="s">
        <v>0</v>
      </c>
      <c r="D118" s="6"/>
      <c r="E118" s="7"/>
      <c r="F118" s="7"/>
      <c r="G118" s="7"/>
      <c r="H118" s="7"/>
      <c r="I118" s="7"/>
      <c r="J118" s="7">
        <v>50</v>
      </c>
      <c r="K118" s="7"/>
      <c r="L118" s="7"/>
      <c r="M118" s="26"/>
      <c r="N118" s="8">
        <v>50</v>
      </c>
      <c r="O118" s="30"/>
      <c r="P118" s="45"/>
      <c r="Q118" s="45"/>
      <c r="R118" s="46"/>
    </row>
    <row r="119" spans="1:18" ht="15.75" thickBot="1" x14ac:dyDescent="0.3">
      <c r="A119" s="150"/>
      <c r="B119" s="148"/>
      <c r="C119" s="21" t="s">
        <v>14</v>
      </c>
      <c r="D119" s="9"/>
      <c r="E119" s="10"/>
      <c r="F119" s="10"/>
      <c r="G119" s="10"/>
      <c r="H119" s="10"/>
      <c r="I119" s="10"/>
      <c r="J119" s="10">
        <v>179.5</v>
      </c>
      <c r="K119" s="10"/>
      <c r="L119" s="10"/>
      <c r="M119" s="27"/>
      <c r="N119" s="11">
        <v>179.5</v>
      </c>
      <c r="O119" s="30"/>
      <c r="P119" s="45"/>
      <c r="Q119" s="45"/>
      <c r="R119" s="46"/>
    </row>
    <row r="120" spans="1:18" x14ac:dyDescent="0.25">
      <c r="A120" s="150"/>
      <c r="B120" s="147" t="s">
        <v>16</v>
      </c>
      <c r="C120" s="20" t="s">
        <v>0</v>
      </c>
      <c r="D120" s="6">
        <v>62</v>
      </c>
      <c r="E120" s="7">
        <v>1380</v>
      </c>
      <c r="F120" s="7" t="s">
        <v>28</v>
      </c>
      <c r="G120" s="7" t="s">
        <v>28</v>
      </c>
      <c r="H120" s="7" t="s">
        <v>28</v>
      </c>
      <c r="I120" s="7" t="s">
        <v>28</v>
      </c>
      <c r="J120" s="7" t="s">
        <v>28</v>
      </c>
      <c r="K120" s="7">
        <v>362</v>
      </c>
      <c r="L120" s="7" t="s">
        <v>28</v>
      </c>
      <c r="M120" s="26"/>
      <c r="N120" s="26">
        <v>1804</v>
      </c>
    </row>
    <row r="121" spans="1:18" ht="15.75" thickBot="1" x14ac:dyDescent="0.3">
      <c r="A121" s="150"/>
      <c r="B121" s="148"/>
      <c r="C121" s="21" t="s">
        <v>14</v>
      </c>
      <c r="D121" s="9">
        <v>173833.06</v>
      </c>
      <c r="E121" s="10">
        <v>911843.66</v>
      </c>
      <c r="F121" s="10" t="s">
        <v>28</v>
      </c>
      <c r="G121" s="10" t="s">
        <v>28</v>
      </c>
      <c r="H121" s="10" t="s">
        <v>28</v>
      </c>
      <c r="I121" s="10" t="s">
        <v>28</v>
      </c>
      <c r="J121" s="10" t="s">
        <v>28</v>
      </c>
      <c r="K121" s="10">
        <v>132346.92000000001</v>
      </c>
      <c r="L121" s="10" t="s">
        <v>28</v>
      </c>
      <c r="M121" s="27"/>
      <c r="N121" s="11">
        <v>1218023.6399999999</v>
      </c>
    </row>
    <row r="122" spans="1:18" x14ac:dyDescent="0.25">
      <c r="A122" s="150"/>
      <c r="B122" s="147" t="s">
        <v>20</v>
      </c>
      <c r="C122" s="20" t="s">
        <v>0</v>
      </c>
      <c r="D122" s="6"/>
      <c r="E122" s="7"/>
      <c r="F122" s="7"/>
      <c r="G122" s="7"/>
      <c r="H122" s="7"/>
      <c r="I122" s="7"/>
      <c r="J122" s="7"/>
      <c r="K122" s="7">
        <v>1145</v>
      </c>
      <c r="L122" s="7"/>
      <c r="M122" s="26"/>
      <c r="N122" s="8">
        <v>1145</v>
      </c>
      <c r="R122" s="35"/>
    </row>
    <row r="123" spans="1:18" ht="15.75" thickBot="1" x14ac:dyDescent="0.3">
      <c r="A123" s="150"/>
      <c r="B123" s="148"/>
      <c r="C123" s="21" t="s">
        <v>14</v>
      </c>
      <c r="D123" s="9"/>
      <c r="E123" s="10"/>
      <c r="F123" s="10"/>
      <c r="G123" s="10"/>
      <c r="H123" s="10"/>
      <c r="I123" s="10"/>
      <c r="J123" s="10"/>
      <c r="K123" s="10">
        <v>34350</v>
      </c>
      <c r="L123" s="10"/>
      <c r="M123" s="27"/>
      <c r="N123" s="11">
        <v>34350</v>
      </c>
      <c r="R123" s="35"/>
    </row>
    <row r="124" spans="1:18" ht="22.5" customHeight="1" x14ac:dyDescent="0.25">
      <c r="A124" s="150"/>
      <c r="B124" s="147" t="s">
        <v>42</v>
      </c>
      <c r="C124" s="20" t="s">
        <v>0</v>
      </c>
      <c r="D124" s="6" t="s">
        <v>28</v>
      </c>
      <c r="E124" s="7">
        <v>2036</v>
      </c>
      <c r="F124" s="7" t="s">
        <v>28</v>
      </c>
      <c r="G124" s="7" t="s">
        <v>28</v>
      </c>
      <c r="H124" s="7" t="s">
        <v>28</v>
      </c>
      <c r="I124" s="7" t="s">
        <v>28</v>
      </c>
      <c r="J124" s="7" t="s">
        <v>28</v>
      </c>
      <c r="K124" s="7">
        <v>2538</v>
      </c>
      <c r="L124" s="7" t="s">
        <v>28</v>
      </c>
      <c r="M124" s="26"/>
      <c r="N124" s="8">
        <v>4574</v>
      </c>
      <c r="R124" s="35"/>
    </row>
    <row r="125" spans="1:18" ht="15.75" thickBot="1" x14ac:dyDescent="0.3">
      <c r="A125" s="150"/>
      <c r="B125" s="148"/>
      <c r="C125" s="21" t="s">
        <v>14</v>
      </c>
      <c r="D125" s="9" t="s">
        <v>28</v>
      </c>
      <c r="E125" s="10">
        <v>416407.41</v>
      </c>
      <c r="F125" s="10" t="s">
        <v>28</v>
      </c>
      <c r="G125" s="10" t="s">
        <v>28</v>
      </c>
      <c r="H125" s="10" t="s">
        <v>28</v>
      </c>
      <c r="I125" s="10" t="s">
        <v>28</v>
      </c>
      <c r="J125" s="10" t="s">
        <v>28</v>
      </c>
      <c r="K125" s="10">
        <v>286494.5</v>
      </c>
      <c r="L125" s="10" t="s">
        <v>28</v>
      </c>
      <c r="M125" s="27"/>
      <c r="N125" s="11">
        <v>702901.91</v>
      </c>
      <c r="R125" s="35"/>
    </row>
    <row r="126" spans="1:18" ht="22.5" customHeight="1" x14ac:dyDescent="0.25">
      <c r="A126" s="150"/>
      <c r="B126" s="147" t="s">
        <v>43</v>
      </c>
      <c r="C126" s="20" t="s">
        <v>0</v>
      </c>
      <c r="D126" s="6" t="s">
        <v>28</v>
      </c>
      <c r="E126" s="7">
        <v>8708</v>
      </c>
      <c r="F126" s="7" t="s">
        <v>28</v>
      </c>
      <c r="G126" s="7" t="s">
        <v>28</v>
      </c>
      <c r="H126" s="7" t="s">
        <v>28</v>
      </c>
      <c r="I126" s="7" t="s">
        <v>28</v>
      </c>
      <c r="J126" s="7" t="s">
        <v>28</v>
      </c>
      <c r="K126" s="7">
        <v>3898</v>
      </c>
      <c r="L126" s="7" t="s">
        <v>28</v>
      </c>
      <c r="M126" s="26"/>
      <c r="N126" s="8">
        <v>12606</v>
      </c>
      <c r="R126" s="35"/>
    </row>
    <row r="127" spans="1:18" ht="15.75" thickBot="1" x14ac:dyDescent="0.3">
      <c r="A127" s="150"/>
      <c r="B127" s="148"/>
      <c r="C127" s="21" t="s">
        <v>14</v>
      </c>
      <c r="D127" s="9" t="s">
        <v>28</v>
      </c>
      <c r="E127" s="10">
        <v>477140.5</v>
      </c>
      <c r="F127" s="10" t="s">
        <v>28</v>
      </c>
      <c r="G127" s="10" t="s">
        <v>28</v>
      </c>
      <c r="H127" s="10" t="s">
        <v>28</v>
      </c>
      <c r="I127" s="10" t="s">
        <v>28</v>
      </c>
      <c r="J127" s="10" t="s">
        <v>28</v>
      </c>
      <c r="K127" s="10">
        <v>169431</v>
      </c>
      <c r="L127" s="10" t="s">
        <v>28</v>
      </c>
      <c r="M127" s="27"/>
      <c r="N127" s="11">
        <v>646571.5</v>
      </c>
      <c r="R127" s="35"/>
    </row>
    <row r="128" spans="1:18" x14ac:dyDescent="0.25">
      <c r="A128" s="150"/>
      <c r="B128" s="147" t="s">
        <v>36</v>
      </c>
      <c r="C128" s="20" t="s">
        <v>0</v>
      </c>
      <c r="D128" s="6">
        <v>153</v>
      </c>
      <c r="E128" s="7">
        <v>3763</v>
      </c>
      <c r="F128" s="7" t="s">
        <v>28</v>
      </c>
      <c r="G128" s="7" t="s">
        <v>28</v>
      </c>
      <c r="H128" s="7" t="s">
        <v>28</v>
      </c>
      <c r="I128" s="7">
        <v>26</v>
      </c>
      <c r="J128" s="7">
        <v>44</v>
      </c>
      <c r="K128" s="7">
        <v>168</v>
      </c>
      <c r="L128" s="7" t="s">
        <v>28</v>
      </c>
      <c r="M128" s="26"/>
      <c r="N128" s="8">
        <v>4154</v>
      </c>
      <c r="R128" s="35"/>
    </row>
    <row r="129" spans="1:18" ht="15.75" thickBot="1" x14ac:dyDescent="0.3">
      <c r="A129" s="150"/>
      <c r="B129" s="148"/>
      <c r="C129" s="21" t="s">
        <v>14</v>
      </c>
      <c r="D129" s="9">
        <v>881.28</v>
      </c>
      <c r="E129" s="10">
        <v>22329.599999999999</v>
      </c>
      <c r="F129" s="10" t="s">
        <v>28</v>
      </c>
      <c r="G129" s="10" t="s">
        <v>28</v>
      </c>
      <c r="H129" s="10" t="s">
        <v>28</v>
      </c>
      <c r="I129" s="10">
        <v>149.76</v>
      </c>
      <c r="J129" s="10">
        <v>253.44</v>
      </c>
      <c r="K129" s="10">
        <v>967.68</v>
      </c>
      <c r="L129" s="10" t="s">
        <v>28</v>
      </c>
      <c r="M129" s="27"/>
      <c r="N129" s="11">
        <v>24581.759999999998</v>
      </c>
      <c r="R129" s="35"/>
    </row>
    <row r="130" spans="1:18" ht="15.75" thickBot="1" x14ac:dyDescent="0.3">
      <c r="A130" s="150"/>
      <c r="B130" s="85" t="s">
        <v>12</v>
      </c>
      <c r="C130" s="134" t="s">
        <v>14</v>
      </c>
      <c r="D130" s="81">
        <f>D117+D119+D121+D123+D125+D127+D129</f>
        <v>212576.24</v>
      </c>
      <c r="E130" s="81">
        <f t="shared" ref="E130:L130" si="13">E117+E119+E121+E123+E125+E127+E129</f>
        <v>1901307.77</v>
      </c>
      <c r="F130" s="81">
        <f t="shared" si="13"/>
        <v>11729.84</v>
      </c>
      <c r="G130" s="81">
        <f t="shared" si="13"/>
        <v>7338.44</v>
      </c>
      <c r="H130" s="81">
        <f t="shared" si="13"/>
        <v>1080.3800000000001</v>
      </c>
      <c r="I130" s="81">
        <f t="shared" si="13"/>
        <v>26218.48</v>
      </c>
      <c r="J130" s="81">
        <f t="shared" si="13"/>
        <v>40960.93</v>
      </c>
      <c r="K130" s="81">
        <f t="shared" si="13"/>
        <v>628528.9800000001</v>
      </c>
      <c r="L130" s="81">
        <f t="shared" si="13"/>
        <v>6790.96</v>
      </c>
      <c r="M130" s="81">
        <f t="shared" ref="M130" si="14">M117+M119+M121+M123+M125+M127+M129</f>
        <v>0</v>
      </c>
      <c r="N130" s="43">
        <f t="shared" ref="N130" si="15">N117+N119+N121+N123+N125+N127+N129</f>
        <v>2836532.0199999996</v>
      </c>
      <c r="O130" s="3"/>
      <c r="P130" s="35"/>
      <c r="Q130" s="35"/>
      <c r="R130" s="13"/>
    </row>
    <row r="131" spans="1:18" ht="24" x14ac:dyDescent="0.25">
      <c r="A131" s="150"/>
      <c r="B131" s="119" t="s">
        <v>33</v>
      </c>
      <c r="C131" s="82" t="s">
        <v>14</v>
      </c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24">
        <v>71231</v>
      </c>
      <c r="O131" s="3"/>
      <c r="P131" s="35"/>
      <c r="Q131" s="35"/>
      <c r="R131" s="13"/>
    </row>
    <row r="132" spans="1:18" ht="36" x14ac:dyDescent="0.25">
      <c r="A132" s="150"/>
      <c r="B132" s="121" t="s">
        <v>35</v>
      </c>
      <c r="C132" s="82" t="s">
        <v>14</v>
      </c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124">
        <v>34976</v>
      </c>
      <c r="O132" s="3"/>
      <c r="P132" s="35"/>
      <c r="Q132" s="35"/>
      <c r="R132" s="13"/>
    </row>
    <row r="133" spans="1:18" ht="24" x14ac:dyDescent="0.25">
      <c r="A133" s="150"/>
      <c r="B133" s="121" t="s">
        <v>37</v>
      </c>
      <c r="C133" s="135" t="s">
        <v>14</v>
      </c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4">
        <v>4399</v>
      </c>
      <c r="O133" s="3"/>
      <c r="P133" s="35"/>
      <c r="Q133" s="35"/>
      <c r="R133" s="13"/>
    </row>
    <row r="134" spans="1:18" ht="15.75" thickBot="1" x14ac:dyDescent="0.3">
      <c r="A134" s="151"/>
      <c r="B134" s="120" t="s">
        <v>12</v>
      </c>
      <c r="C134" s="110" t="s">
        <v>14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8">
        <f>N130+N131+N132+N133</f>
        <v>2947138.0199999996</v>
      </c>
      <c r="O134" s="3"/>
      <c r="P134" s="35"/>
      <c r="Q134" s="35"/>
      <c r="R134" s="13"/>
    </row>
    <row r="135" spans="1:18" ht="15.75" thickBot="1" x14ac:dyDescent="0.3">
      <c r="B135" s="38"/>
      <c r="C135" s="39"/>
    </row>
    <row r="136" spans="1:18" ht="15.75" thickBot="1" x14ac:dyDescent="0.3">
      <c r="A136" s="149" t="s">
        <v>56</v>
      </c>
      <c r="B136" s="17" t="s">
        <v>0</v>
      </c>
      <c r="C136" s="5" t="s">
        <v>1</v>
      </c>
      <c r="D136" s="23" t="s">
        <v>2</v>
      </c>
      <c r="E136" s="24" t="s">
        <v>3</v>
      </c>
      <c r="F136" s="24" t="s">
        <v>4</v>
      </c>
      <c r="G136" s="24" t="s">
        <v>5</v>
      </c>
      <c r="H136" s="24" t="s">
        <v>6</v>
      </c>
      <c r="I136" s="24" t="s">
        <v>7</v>
      </c>
      <c r="J136" s="24" t="s">
        <v>8</v>
      </c>
      <c r="K136" s="24" t="s">
        <v>9</v>
      </c>
      <c r="L136" s="24" t="s">
        <v>10</v>
      </c>
      <c r="M136" s="25" t="s">
        <v>11</v>
      </c>
      <c r="N136" s="25" t="s">
        <v>12</v>
      </c>
    </row>
    <row r="137" spans="1:18" x14ac:dyDescent="0.25">
      <c r="A137" s="150"/>
      <c r="B137" s="147" t="s">
        <v>13</v>
      </c>
      <c r="C137" s="20" t="s">
        <v>0</v>
      </c>
      <c r="D137" s="6">
        <v>2170</v>
      </c>
      <c r="E137" s="7">
        <v>27008</v>
      </c>
      <c r="F137" s="7" t="s">
        <v>28</v>
      </c>
      <c r="G137" s="7" t="s">
        <v>28</v>
      </c>
      <c r="H137" s="7">
        <v>45</v>
      </c>
      <c r="I137" s="7">
        <v>793</v>
      </c>
      <c r="J137" s="7">
        <v>1688</v>
      </c>
      <c r="K137" s="7">
        <v>355</v>
      </c>
      <c r="L137" s="7">
        <v>93</v>
      </c>
      <c r="M137" s="26" t="s">
        <v>28</v>
      </c>
      <c r="N137" s="8">
        <v>32152</v>
      </c>
      <c r="O137" s="30"/>
      <c r="P137" s="45"/>
      <c r="Q137" s="45"/>
      <c r="R137" s="46"/>
    </row>
    <row r="138" spans="1:18" ht="15.75" thickBot="1" x14ac:dyDescent="0.3">
      <c r="A138" s="150"/>
      <c r="B138" s="148"/>
      <c r="C138" s="21" t="s">
        <v>14</v>
      </c>
      <c r="D138" s="9">
        <v>152160.4</v>
      </c>
      <c r="E138" s="10">
        <v>1893800.96</v>
      </c>
      <c r="F138" s="10" t="s">
        <v>28</v>
      </c>
      <c r="G138" s="10" t="s">
        <v>28</v>
      </c>
      <c r="H138" s="10">
        <v>3155.4</v>
      </c>
      <c r="I138" s="10">
        <v>55605.16</v>
      </c>
      <c r="J138" s="10">
        <v>118362.56</v>
      </c>
      <c r="K138" s="10">
        <v>24892.6</v>
      </c>
      <c r="L138" s="10">
        <v>6521.16</v>
      </c>
      <c r="M138" s="27" t="s">
        <v>28</v>
      </c>
      <c r="N138" s="11">
        <v>2254498.2400000002</v>
      </c>
      <c r="O138" s="30"/>
      <c r="P138" s="45"/>
      <c r="Q138" s="45"/>
      <c r="R138" s="46"/>
    </row>
    <row r="139" spans="1:18" x14ac:dyDescent="0.25">
      <c r="A139" s="150"/>
      <c r="B139" s="163" t="s">
        <v>15</v>
      </c>
      <c r="C139" s="20" t="s">
        <v>0</v>
      </c>
      <c r="D139" s="6">
        <v>271</v>
      </c>
      <c r="E139" s="7">
        <v>1365</v>
      </c>
      <c r="F139" s="7"/>
      <c r="G139" s="7"/>
      <c r="H139" s="7"/>
      <c r="I139" s="7">
        <v>114</v>
      </c>
      <c r="J139" s="7">
        <v>59</v>
      </c>
      <c r="K139" s="7">
        <v>18</v>
      </c>
      <c r="L139" s="7">
        <v>30</v>
      </c>
      <c r="M139" s="26"/>
      <c r="N139" s="8">
        <v>1857</v>
      </c>
      <c r="O139" s="30"/>
      <c r="P139" s="45"/>
      <c r="Q139" s="45"/>
      <c r="R139" s="46"/>
    </row>
    <row r="140" spans="1:18" ht="15.75" thickBot="1" x14ac:dyDescent="0.3">
      <c r="A140" s="150"/>
      <c r="B140" s="164"/>
      <c r="C140" s="21" t="s">
        <v>14</v>
      </c>
      <c r="D140" s="9">
        <v>972.89</v>
      </c>
      <c r="E140" s="10">
        <v>4900.3500000000004</v>
      </c>
      <c r="F140" s="10"/>
      <c r="G140" s="10"/>
      <c r="H140" s="10"/>
      <c r="I140" s="10">
        <v>409.26</v>
      </c>
      <c r="J140" s="10">
        <v>211.81</v>
      </c>
      <c r="K140" s="10">
        <v>64.62</v>
      </c>
      <c r="L140" s="10">
        <v>107.7</v>
      </c>
      <c r="M140" s="27"/>
      <c r="N140" s="11">
        <v>6666.63</v>
      </c>
      <c r="O140" s="30"/>
      <c r="P140" s="45"/>
      <c r="Q140" s="45"/>
      <c r="R140" s="46"/>
    </row>
    <row r="141" spans="1:18" x14ac:dyDescent="0.25">
      <c r="A141" s="150"/>
      <c r="B141" s="147" t="s">
        <v>23</v>
      </c>
      <c r="C141" s="20" t="s">
        <v>0</v>
      </c>
      <c r="D141" s="6">
        <v>285</v>
      </c>
      <c r="E141" s="7">
        <v>430</v>
      </c>
      <c r="F141" s="7">
        <v>197</v>
      </c>
      <c r="G141" s="7">
        <v>292</v>
      </c>
      <c r="H141" s="7"/>
      <c r="I141" s="7">
        <v>158</v>
      </c>
      <c r="J141" s="7">
        <v>205</v>
      </c>
      <c r="K141" s="7">
        <v>40</v>
      </c>
      <c r="L141" s="7"/>
      <c r="M141" s="26"/>
      <c r="N141" s="8">
        <v>1607</v>
      </c>
    </row>
    <row r="142" spans="1:18" ht="15.75" thickBot="1" x14ac:dyDescent="0.3">
      <c r="A142" s="150"/>
      <c r="B142" s="148"/>
      <c r="C142" s="21" t="s">
        <v>14</v>
      </c>
      <c r="D142" s="9">
        <v>8835</v>
      </c>
      <c r="E142" s="10">
        <v>13330</v>
      </c>
      <c r="F142" s="10">
        <v>6107</v>
      </c>
      <c r="G142" s="10">
        <v>9052</v>
      </c>
      <c r="H142" s="10"/>
      <c r="I142" s="10">
        <v>4898</v>
      </c>
      <c r="J142" s="10">
        <v>6355</v>
      </c>
      <c r="K142" s="10">
        <v>1240</v>
      </c>
      <c r="L142" s="10"/>
      <c r="M142" s="27"/>
      <c r="N142" s="11">
        <v>49817</v>
      </c>
    </row>
    <row r="143" spans="1:18" ht="15.75" thickBot="1" x14ac:dyDescent="0.3">
      <c r="A143" s="150"/>
      <c r="B143" s="85" t="s">
        <v>12</v>
      </c>
      <c r="C143" s="134" t="s">
        <v>14</v>
      </c>
      <c r="D143" s="81">
        <f>D138+D140+D142</f>
        <v>161968.29</v>
      </c>
      <c r="E143" s="81">
        <f t="shared" ref="E143:M143" si="16">E138+E140+E142</f>
        <v>1912031.31</v>
      </c>
      <c r="F143" s="81">
        <f t="shared" si="16"/>
        <v>6107</v>
      </c>
      <c r="G143" s="81">
        <f t="shared" si="16"/>
        <v>9052</v>
      </c>
      <c r="H143" s="81">
        <f t="shared" si="16"/>
        <v>3155.4</v>
      </c>
      <c r="I143" s="81">
        <f t="shared" si="16"/>
        <v>60912.420000000006</v>
      </c>
      <c r="J143" s="81">
        <f t="shared" si="16"/>
        <v>124929.37</v>
      </c>
      <c r="K143" s="81">
        <f t="shared" si="16"/>
        <v>26197.219999999998</v>
      </c>
      <c r="L143" s="81">
        <f t="shared" si="16"/>
        <v>6628.86</v>
      </c>
      <c r="M143" s="81">
        <f t="shared" si="16"/>
        <v>0</v>
      </c>
      <c r="N143" s="81">
        <f>N138+N140+N142</f>
        <v>2310981.87</v>
      </c>
      <c r="O143" s="3"/>
      <c r="P143" s="35"/>
      <c r="Q143" s="35"/>
      <c r="R143" s="13"/>
    </row>
    <row r="144" spans="1:18" ht="24" x14ac:dyDescent="0.25">
      <c r="A144" s="150"/>
      <c r="B144" s="119" t="s">
        <v>32</v>
      </c>
      <c r="C144" s="82" t="s">
        <v>14</v>
      </c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5">
        <v>200948</v>
      </c>
      <c r="O144" s="3"/>
      <c r="P144" s="35"/>
      <c r="Q144" s="35"/>
      <c r="R144" s="13"/>
    </row>
    <row r="145" spans="1:18" ht="15.75" thickBot="1" x14ac:dyDescent="0.3">
      <c r="A145" s="151"/>
      <c r="B145" s="120" t="s">
        <v>12</v>
      </c>
      <c r="C145" s="110" t="s">
        <v>14</v>
      </c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8">
        <f>N143+N144</f>
        <v>2511929.87</v>
      </c>
      <c r="O145" s="3"/>
      <c r="P145" s="35"/>
      <c r="Q145" s="35"/>
      <c r="R145" s="13"/>
    </row>
    <row r="146" spans="1:18" ht="15.75" thickBot="1" x14ac:dyDescent="0.3">
      <c r="A146" s="32"/>
      <c r="B146" s="47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2"/>
      <c r="O146" s="44"/>
      <c r="P146" s="35"/>
      <c r="Q146" s="35"/>
      <c r="R146" s="13"/>
    </row>
    <row r="147" spans="1:18" ht="15.75" thickBot="1" x14ac:dyDescent="0.3">
      <c r="A147" s="149" t="s">
        <v>57</v>
      </c>
      <c r="B147" s="17" t="s">
        <v>0</v>
      </c>
      <c r="C147" s="5" t="s">
        <v>1</v>
      </c>
      <c r="D147" s="23" t="s">
        <v>2</v>
      </c>
      <c r="E147" s="24" t="s">
        <v>3</v>
      </c>
      <c r="F147" s="24" t="s">
        <v>4</v>
      </c>
      <c r="G147" s="24" t="s">
        <v>5</v>
      </c>
      <c r="H147" s="24" t="s">
        <v>6</v>
      </c>
      <c r="I147" s="24" t="s">
        <v>7</v>
      </c>
      <c r="J147" s="24" t="s">
        <v>8</v>
      </c>
      <c r="K147" s="24" t="s">
        <v>9</v>
      </c>
      <c r="L147" s="24" t="s">
        <v>10</v>
      </c>
      <c r="M147" s="25" t="s">
        <v>11</v>
      </c>
      <c r="N147" s="25" t="s">
        <v>12</v>
      </c>
    </row>
    <row r="148" spans="1:18" x14ac:dyDescent="0.25">
      <c r="A148" s="150"/>
      <c r="B148" s="147" t="s">
        <v>13</v>
      </c>
      <c r="C148" s="20" t="s">
        <v>0</v>
      </c>
      <c r="D148" s="6">
        <v>1040</v>
      </c>
      <c r="E148" s="7">
        <v>233</v>
      </c>
      <c r="F148" s="7">
        <v>31445</v>
      </c>
      <c r="G148" s="7" t="s">
        <v>28</v>
      </c>
      <c r="H148" s="7">
        <v>40</v>
      </c>
      <c r="I148" s="7">
        <v>627</v>
      </c>
      <c r="J148" s="7">
        <v>619</v>
      </c>
      <c r="K148" s="7">
        <v>19</v>
      </c>
      <c r="L148" s="7" t="s">
        <v>28</v>
      </c>
      <c r="M148" s="26" t="s">
        <v>28</v>
      </c>
      <c r="N148" s="8">
        <v>34023</v>
      </c>
    </row>
    <row r="149" spans="1:18" ht="15.75" thickBot="1" x14ac:dyDescent="0.3">
      <c r="A149" s="150"/>
      <c r="B149" s="148"/>
      <c r="C149" s="21" t="s">
        <v>14</v>
      </c>
      <c r="D149" s="9">
        <v>87789</v>
      </c>
      <c r="E149" s="10">
        <v>34908.370000000003</v>
      </c>
      <c r="F149" s="10">
        <v>2736917.83</v>
      </c>
      <c r="G149" s="10" t="s">
        <v>28</v>
      </c>
      <c r="H149" s="10">
        <v>3366</v>
      </c>
      <c r="I149" s="10">
        <v>52762.05</v>
      </c>
      <c r="J149" s="10">
        <v>52830.36</v>
      </c>
      <c r="K149" s="10">
        <v>2370.94</v>
      </c>
      <c r="L149" s="10" t="s">
        <v>28</v>
      </c>
      <c r="M149" s="27" t="s">
        <v>28</v>
      </c>
      <c r="N149" s="11">
        <v>2970944.55</v>
      </c>
    </row>
    <row r="150" spans="1:18" x14ac:dyDescent="0.25">
      <c r="A150" s="150"/>
      <c r="B150" s="147" t="s">
        <v>15</v>
      </c>
      <c r="C150" s="20" t="s">
        <v>0</v>
      </c>
      <c r="D150" s="6"/>
      <c r="E150" s="7"/>
      <c r="F150" s="7">
        <v>9558</v>
      </c>
      <c r="G150" s="7"/>
      <c r="H150" s="7"/>
      <c r="I150" s="7"/>
      <c r="J150" s="7"/>
      <c r="K150" s="7"/>
      <c r="L150" s="7"/>
      <c r="M150" s="26"/>
      <c r="N150" s="8">
        <v>9558</v>
      </c>
    </row>
    <row r="151" spans="1:18" ht="15.75" thickBot="1" x14ac:dyDescent="0.3">
      <c r="A151" s="150"/>
      <c r="B151" s="148"/>
      <c r="C151" s="21" t="s">
        <v>14</v>
      </c>
      <c r="D151" s="9"/>
      <c r="E151" s="10"/>
      <c r="F151" s="10">
        <v>34313.22</v>
      </c>
      <c r="G151" s="10"/>
      <c r="H151" s="10"/>
      <c r="I151" s="10"/>
      <c r="J151" s="10"/>
      <c r="K151" s="10"/>
      <c r="L151" s="10"/>
      <c r="M151" s="27"/>
      <c r="N151" s="11">
        <v>34313.22</v>
      </c>
    </row>
    <row r="152" spans="1:18" x14ac:dyDescent="0.25">
      <c r="A152" s="150"/>
      <c r="B152" s="147" t="s">
        <v>16</v>
      </c>
      <c r="C152" s="20" t="s">
        <v>0</v>
      </c>
      <c r="D152" s="6">
        <v>549</v>
      </c>
      <c r="E152" s="7" t="s">
        <v>28</v>
      </c>
      <c r="F152" s="7">
        <v>5939</v>
      </c>
      <c r="G152" s="7" t="s">
        <v>28</v>
      </c>
      <c r="H152" s="7" t="s">
        <v>28</v>
      </c>
      <c r="I152" s="7">
        <v>1</v>
      </c>
      <c r="J152" s="7" t="s">
        <v>28</v>
      </c>
      <c r="K152" s="7" t="s">
        <v>28</v>
      </c>
      <c r="L152" s="7" t="s">
        <v>28</v>
      </c>
      <c r="M152" s="7"/>
      <c r="N152" s="7">
        <v>6489</v>
      </c>
      <c r="O152" s="30"/>
      <c r="P152" s="45"/>
      <c r="Q152" s="45"/>
      <c r="R152" s="46"/>
    </row>
    <row r="153" spans="1:18" ht="15.75" thickBot="1" x14ac:dyDescent="0.3">
      <c r="A153" s="150"/>
      <c r="B153" s="148"/>
      <c r="C153" s="21" t="s">
        <v>14</v>
      </c>
      <c r="D153" s="9">
        <v>104021.66</v>
      </c>
      <c r="E153" s="10" t="s">
        <v>28</v>
      </c>
      <c r="F153" s="10">
        <v>2643069.0299999998</v>
      </c>
      <c r="G153" s="10" t="s">
        <v>28</v>
      </c>
      <c r="H153" s="10" t="s">
        <v>28</v>
      </c>
      <c r="I153" s="10">
        <v>298.89999999999998</v>
      </c>
      <c r="J153" s="10" t="s">
        <v>28</v>
      </c>
      <c r="K153" s="10" t="s">
        <v>28</v>
      </c>
      <c r="L153" s="10" t="s">
        <v>28</v>
      </c>
      <c r="M153" s="10"/>
      <c r="N153" s="10">
        <v>2747389.59</v>
      </c>
      <c r="O153" s="30"/>
      <c r="P153" s="45"/>
      <c r="Q153" s="45"/>
      <c r="R153" s="46"/>
    </row>
    <row r="154" spans="1:18" x14ac:dyDescent="0.25">
      <c r="A154" s="150"/>
      <c r="B154" s="147" t="s">
        <v>17</v>
      </c>
      <c r="C154" s="20" t="s">
        <v>0</v>
      </c>
      <c r="D154" s="6"/>
      <c r="E154" s="7"/>
      <c r="F154" s="7"/>
      <c r="G154" s="7"/>
      <c r="H154" s="7"/>
      <c r="I154" s="7"/>
      <c r="J154" s="7"/>
      <c r="K154" s="7"/>
      <c r="L154" s="7"/>
      <c r="M154" s="26"/>
      <c r="N154" s="8">
        <v>0</v>
      </c>
    </row>
    <row r="155" spans="1:18" ht="15.75" thickBot="1" x14ac:dyDescent="0.3">
      <c r="A155" s="150"/>
      <c r="B155" s="148"/>
      <c r="C155" s="21" t="s">
        <v>14</v>
      </c>
      <c r="D155" s="9"/>
      <c r="E155" s="10"/>
      <c r="F155" s="10"/>
      <c r="G155" s="10"/>
      <c r="H155" s="10"/>
      <c r="I155" s="10"/>
      <c r="J155" s="10"/>
      <c r="K155" s="10"/>
      <c r="L155" s="10"/>
      <c r="M155" s="27"/>
      <c r="N155" s="11">
        <v>0</v>
      </c>
    </row>
    <row r="156" spans="1:18" x14ac:dyDescent="0.25">
      <c r="A156" s="150"/>
      <c r="B156" s="147" t="s">
        <v>20</v>
      </c>
      <c r="C156" s="20" t="s">
        <v>0</v>
      </c>
      <c r="D156" s="6"/>
      <c r="E156" s="7"/>
      <c r="F156" s="7">
        <v>656</v>
      </c>
      <c r="G156" s="7"/>
      <c r="H156" s="7"/>
      <c r="I156" s="7"/>
      <c r="J156" s="7"/>
      <c r="K156" s="7"/>
      <c r="L156" s="7"/>
      <c r="M156" s="26"/>
      <c r="N156" s="26">
        <v>656</v>
      </c>
      <c r="O156" s="40"/>
      <c r="R156" s="35"/>
    </row>
    <row r="157" spans="1:18" ht="15.75" thickBot="1" x14ac:dyDescent="0.3">
      <c r="A157" s="150"/>
      <c r="B157" s="148"/>
      <c r="C157" s="21" t="s">
        <v>14</v>
      </c>
      <c r="D157" s="9"/>
      <c r="E157" s="10"/>
      <c r="F157" s="10">
        <v>19680</v>
      </c>
      <c r="G157" s="10"/>
      <c r="H157" s="10"/>
      <c r="I157" s="10"/>
      <c r="J157" s="10"/>
      <c r="K157" s="10"/>
      <c r="L157" s="10"/>
      <c r="M157" s="27"/>
      <c r="N157" s="11">
        <v>19680</v>
      </c>
      <c r="O157" s="28"/>
      <c r="R157" s="35"/>
    </row>
    <row r="158" spans="1:18" ht="15" customHeight="1" x14ac:dyDescent="0.25">
      <c r="A158" s="150"/>
      <c r="B158" s="147" t="s">
        <v>42</v>
      </c>
      <c r="C158" s="20" t="s">
        <v>0</v>
      </c>
      <c r="D158" s="6" t="s">
        <v>28</v>
      </c>
      <c r="E158" s="7" t="s">
        <v>28</v>
      </c>
      <c r="F158" s="7">
        <v>12009</v>
      </c>
      <c r="G158" s="7" t="s">
        <v>28</v>
      </c>
      <c r="H158" s="7" t="s">
        <v>28</v>
      </c>
      <c r="I158" s="7" t="s">
        <v>28</v>
      </c>
      <c r="J158" s="7" t="s">
        <v>28</v>
      </c>
      <c r="K158" s="7" t="s">
        <v>28</v>
      </c>
      <c r="L158" s="7" t="s">
        <v>28</v>
      </c>
      <c r="M158" s="26"/>
      <c r="N158" s="8">
        <v>12009</v>
      </c>
      <c r="O158" s="28"/>
      <c r="R158" s="35"/>
    </row>
    <row r="159" spans="1:18" ht="15.75" thickBot="1" x14ac:dyDescent="0.3">
      <c r="A159" s="150"/>
      <c r="B159" s="148"/>
      <c r="C159" s="21" t="s">
        <v>14</v>
      </c>
      <c r="D159" s="9" t="s">
        <v>28</v>
      </c>
      <c r="E159" s="10" t="s">
        <v>28</v>
      </c>
      <c r="F159" s="10">
        <v>1034769.38</v>
      </c>
      <c r="G159" s="10" t="s">
        <v>28</v>
      </c>
      <c r="H159" s="10" t="s">
        <v>28</v>
      </c>
      <c r="I159" s="10" t="s">
        <v>28</v>
      </c>
      <c r="J159" s="10" t="s">
        <v>28</v>
      </c>
      <c r="K159" s="10" t="s">
        <v>28</v>
      </c>
      <c r="L159" s="10" t="s">
        <v>28</v>
      </c>
      <c r="M159" s="27"/>
      <c r="N159" s="11">
        <v>1034769.38</v>
      </c>
      <c r="O159" s="28"/>
      <c r="R159" s="35"/>
    </row>
    <row r="160" spans="1:18" ht="15" customHeight="1" x14ac:dyDescent="0.25">
      <c r="A160" s="150"/>
      <c r="B160" s="147" t="s">
        <v>43</v>
      </c>
      <c r="C160" s="20" t="s">
        <v>0</v>
      </c>
      <c r="D160" s="6" t="s">
        <v>28</v>
      </c>
      <c r="E160" s="7" t="s">
        <v>28</v>
      </c>
      <c r="F160" s="7">
        <v>9746</v>
      </c>
      <c r="G160" s="7" t="s">
        <v>28</v>
      </c>
      <c r="H160" s="7" t="s">
        <v>28</v>
      </c>
      <c r="I160" s="7" t="s">
        <v>28</v>
      </c>
      <c r="J160" s="7" t="s">
        <v>28</v>
      </c>
      <c r="K160" s="7" t="s">
        <v>28</v>
      </c>
      <c r="L160" s="7" t="s">
        <v>28</v>
      </c>
      <c r="M160" s="26"/>
      <c r="N160" s="8">
        <v>9746</v>
      </c>
      <c r="O160" s="28"/>
      <c r="R160" s="35"/>
    </row>
    <row r="161" spans="1:18" ht="15.75" thickBot="1" x14ac:dyDescent="0.3">
      <c r="A161" s="150"/>
      <c r="B161" s="148"/>
      <c r="C161" s="21" t="s">
        <v>14</v>
      </c>
      <c r="D161" s="9" t="s">
        <v>28</v>
      </c>
      <c r="E161" s="10" t="s">
        <v>28</v>
      </c>
      <c r="F161" s="10">
        <v>351776.5</v>
      </c>
      <c r="G161" s="10" t="s">
        <v>28</v>
      </c>
      <c r="H161" s="10" t="s">
        <v>28</v>
      </c>
      <c r="I161" s="10" t="s">
        <v>28</v>
      </c>
      <c r="J161" s="10" t="s">
        <v>28</v>
      </c>
      <c r="K161" s="10" t="s">
        <v>28</v>
      </c>
      <c r="L161" s="10" t="s">
        <v>28</v>
      </c>
      <c r="M161" s="27"/>
      <c r="N161" s="11">
        <v>351776.5</v>
      </c>
      <c r="O161" s="28"/>
      <c r="R161" s="35"/>
    </row>
    <row r="162" spans="1:18" x14ac:dyDescent="0.25">
      <c r="A162" s="150"/>
      <c r="B162" s="147" t="s">
        <v>36</v>
      </c>
      <c r="C162" s="20" t="s">
        <v>0</v>
      </c>
      <c r="D162" s="6">
        <v>45</v>
      </c>
      <c r="E162" s="7" t="s">
        <v>28</v>
      </c>
      <c r="F162" s="7">
        <v>27928</v>
      </c>
      <c r="G162" s="7" t="s">
        <v>28</v>
      </c>
      <c r="H162" s="7" t="s">
        <v>28</v>
      </c>
      <c r="I162" s="7" t="s">
        <v>28</v>
      </c>
      <c r="J162" s="7" t="s">
        <v>28</v>
      </c>
      <c r="K162" s="7" t="s">
        <v>28</v>
      </c>
      <c r="L162" s="7" t="s">
        <v>28</v>
      </c>
      <c r="M162" s="26"/>
      <c r="N162" s="8">
        <v>27973</v>
      </c>
      <c r="O162" s="28"/>
      <c r="R162" s="35"/>
    </row>
    <row r="163" spans="1:18" ht="15.75" thickBot="1" x14ac:dyDescent="0.3">
      <c r="A163" s="150"/>
      <c r="B163" s="148"/>
      <c r="C163" s="21" t="s">
        <v>14</v>
      </c>
      <c r="D163" s="9">
        <v>259.2</v>
      </c>
      <c r="E163" s="10" t="s">
        <v>28</v>
      </c>
      <c r="F163" s="10">
        <v>166625.28</v>
      </c>
      <c r="G163" s="10" t="s">
        <v>28</v>
      </c>
      <c r="H163" s="10" t="s">
        <v>28</v>
      </c>
      <c r="I163" s="10" t="s">
        <v>28</v>
      </c>
      <c r="J163" s="10" t="s">
        <v>28</v>
      </c>
      <c r="K163" s="10" t="s">
        <v>28</v>
      </c>
      <c r="L163" s="10" t="s">
        <v>28</v>
      </c>
      <c r="M163" s="27"/>
      <c r="N163" s="11">
        <v>166884.48000000001</v>
      </c>
      <c r="O163" s="28"/>
      <c r="R163" s="35"/>
    </row>
    <row r="164" spans="1:18" x14ac:dyDescent="0.25">
      <c r="A164" s="150"/>
      <c r="B164" s="147" t="s">
        <v>38</v>
      </c>
      <c r="C164" s="20" t="s">
        <v>0</v>
      </c>
      <c r="D164" s="6">
        <v>208</v>
      </c>
      <c r="E164" s="7" t="s">
        <v>28</v>
      </c>
      <c r="F164" s="7">
        <v>1553</v>
      </c>
      <c r="G164" s="7" t="s">
        <v>28</v>
      </c>
      <c r="H164" s="7" t="s">
        <v>28</v>
      </c>
      <c r="I164" s="7" t="s">
        <v>28</v>
      </c>
      <c r="J164" s="7" t="s">
        <v>28</v>
      </c>
      <c r="K164" s="7" t="s">
        <v>28</v>
      </c>
      <c r="L164" s="7" t="s">
        <v>28</v>
      </c>
      <c r="M164" s="26"/>
      <c r="N164" s="8">
        <v>1761</v>
      </c>
      <c r="O164" s="28"/>
      <c r="R164" s="35"/>
    </row>
    <row r="165" spans="1:18" ht="15.75" thickBot="1" x14ac:dyDescent="0.3">
      <c r="A165" s="150"/>
      <c r="B165" s="148"/>
      <c r="C165" s="21" t="s">
        <v>14</v>
      </c>
      <c r="D165" s="9">
        <v>2373.2800000000002</v>
      </c>
      <c r="E165" s="10" t="s">
        <v>28</v>
      </c>
      <c r="F165" s="10">
        <v>8945.2800000000007</v>
      </c>
      <c r="G165" s="10" t="s">
        <v>28</v>
      </c>
      <c r="H165" s="10" t="s">
        <v>28</v>
      </c>
      <c r="I165" s="10" t="s">
        <v>28</v>
      </c>
      <c r="J165" s="10" t="s">
        <v>28</v>
      </c>
      <c r="K165" s="10" t="s">
        <v>28</v>
      </c>
      <c r="L165" s="10" t="s">
        <v>28</v>
      </c>
      <c r="M165" s="27"/>
      <c r="N165" s="11">
        <v>11318.56</v>
      </c>
      <c r="O165" s="28"/>
      <c r="R165" s="35"/>
    </row>
    <row r="166" spans="1:18" ht="15.75" thickBot="1" x14ac:dyDescent="0.3">
      <c r="A166" s="150"/>
      <c r="B166" s="85" t="s">
        <v>12</v>
      </c>
      <c r="C166" s="134" t="s">
        <v>14</v>
      </c>
      <c r="D166" s="81">
        <f>D149+D151+D153+D155+D157+D159+D161+D163+D165</f>
        <v>194443.14</v>
      </c>
      <c r="E166" s="81">
        <f t="shared" ref="E166:N166" si="17">E149+E151+E153+E155+E157+E159+E161+E163+E165</f>
        <v>34908.370000000003</v>
      </c>
      <c r="F166" s="81">
        <f t="shared" si="17"/>
        <v>6996096.5200000005</v>
      </c>
      <c r="G166" s="81">
        <f t="shared" si="17"/>
        <v>0</v>
      </c>
      <c r="H166" s="81">
        <f t="shared" si="17"/>
        <v>3366</v>
      </c>
      <c r="I166" s="81">
        <f t="shared" si="17"/>
        <v>53060.950000000004</v>
      </c>
      <c r="J166" s="81">
        <f t="shared" si="17"/>
        <v>52830.36</v>
      </c>
      <c r="K166" s="81">
        <f t="shared" si="17"/>
        <v>2370.94</v>
      </c>
      <c r="L166" s="81">
        <f t="shared" si="17"/>
        <v>0</v>
      </c>
      <c r="M166" s="81">
        <f t="shared" si="17"/>
        <v>0</v>
      </c>
      <c r="N166" s="81">
        <f t="shared" si="17"/>
        <v>7337076.2799999993</v>
      </c>
      <c r="O166" s="3"/>
      <c r="P166" s="35"/>
      <c r="Q166" s="35"/>
      <c r="R166" s="13"/>
    </row>
    <row r="167" spans="1:18" ht="24" x14ac:dyDescent="0.25">
      <c r="A167" s="150"/>
      <c r="B167" s="119" t="s">
        <v>32</v>
      </c>
      <c r="C167" s="82" t="s">
        <v>14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5">
        <v>344275</v>
      </c>
      <c r="O167" s="3"/>
      <c r="P167" s="35" t="s">
        <v>31</v>
      </c>
      <c r="Q167" s="35"/>
      <c r="R167" s="13">
        <v>85916</v>
      </c>
    </row>
    <row r="168" spans="1:18" ht="24" x14ac:dyDescent="0.25">
      <c r="A168" s="150"/>
      <c r="B168" s="121" t="s">
        <v>33</v>
      </c>
      <c r="C168" s="82" t="s">
        <v>14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109">
        <v>271699</v>
      </c>
      <c r="O168" s="3"/>
      <c r="P168" s="35"/>
      <c r="Q168" s="35"/>
      <c r="R168" s="13"/>
    </row>
    <row r="169" spans="1:18" ht="36" x14ac:dyDescent="0.25">
      <c r="A169" s="150"/>
      <c r="B169" s="121" t="s">
        <v>35</v>
      </c>
      <c r="C169" s="82" t="s">
        <v>14</v>
      </c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117">
        <v>85916</v>
      </c>
      <c r="O169" s="3"/>
      <c r="P169" s="35"/>
      <c r="Q169" s="35"/>
      <c r="R169" s="13"/>
    </row>
    <row r="170" spans="1:18" ht="24" x14ac:dyDescent="0.25">
      <c r="A170" s="150"/>
      <c r="B170" s="121" t="s">
        <v>37</v>
      </c>
      <c r="C170" s="82" t="s">
        <v>14</v>
      </c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8">
        <v>14967</v>
      </c>
      <c r="O170" s="3"/>
      <c r="P170" s="35"/>
      <c r="Q170" s="35"/>
      <c r="R170" s="13"/>
    </row>
    <row r="171" spans="1:18" ht="15.75" thickBot="1" x14ac:dyDescent="0.3">
      <c r="A171" s="151"/>
      <c r="B171" s="120" t="s">
        <v>12</v>
      </c>
      <c r="C171" s="110" t="s">
        <v>14</v>
      </c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8">
        <f>N166+N167+N168+N169+N170</f>
        <v>8053933.2799999993</v>
      </c>
      <c r="O171" s="3"/>
      <c r="P171" s="35"/>
      <c r="Q171" s="35"/>
      <c r="R171" s="13"/>
    </row>
    <row r="172" spans="1:18" ht="15.75" thickBot="1" x14ac:dyDescent="0.3">
      <c r="B172" s="38"/>
      <c r="C172" s="39"/>
    </row>
    <row r="173" spans="1:18" ht="15.75" thickBot="1" x14ac:dyDescent="0.3">
      <c r="A173" s="152" t="s">
        <v>62</v>
      </c>
      <c r="B173" s="17" t="s">
        <v>0</v>
      </c>
      <c r="C173" s="5" t="s">
        <v>1</v>
      </c>
      <c r="D173" s="23" t="s">
        <v>2</v>
      </c>
      <c r="E173" s="24" t="s">
        <v>3</v>
      </c>
      <c r="F173" s="24" t="s">
        <v>4</v>
      </c>
      <c r="G173" s="24" t="s">
        <v>5</v>
      </c>
      <c r="H173" s="24" t="s">
        <v>6</v>
      </c>
      <c r="I173" s="24" t="s">
        <v>7</v>
      </c>
      <c r="J173" s="24" t="s">
        <v>8</v>
      </c>
      <c r="K173" s="24" t="s">
        <v>9</v>
      </c>
      <c r="L173" s="24" t="s">
        <v>10</v>
      </c>
      <c r="M173" s="25" t="s">
        <v>11</v>
      </c>
      <c r="N173" s="25" t="s">
        <v>12</v>
      </c>
    </row>
    <row r="174" spans="1:18" x14ac:dyDescent="0.25">
      <c r="A174" s="153"/>
      <c r="B174" s="147" t="s">
        <v>13</v>
      </c>
      <c r="C174" s="20" t="s">
        <v>0</v>
      </c>
      <c r="D174" s="6">
        <v>48</v>
      </c>
      <c r="E174" s="7" t="s">
        <v>28</v>
      </c>
      <c r="F174" s="7" t="s">
        <v>28</v>
      </c>
      <c r="G174" s="7">
        <v>6050</v>
      </c>
      <c r="H174" s="7">
        <v>15</v>
      </c>
      <c r="I174" s="7">
        <v>15</v>
      </c>
      <c r="J174" s="7">
        <v>232</v>
      </c>
      <c r="K174" s="7" t="s">
        <v>28</v>
      </c>
      <c r="L174" s="7" t="s">
        <v>28</v>
      </c>
      <c r="M174" s="26" t="s">
        <v>28</v>
      </c>
      <c r="N174" s="8">
        <v>6360</v>
      </c>
    </row>
    <row r="175" spans="1:18" ht="15.75" thickBot="1" x14ac:dyDescent="0.3">
      <c r="A175" s="153"/>
      <c r="B175" s="148"/>
      <c r="C175" s="21" t="s">
        <v>14</v>
      </c>
      <c r="D175" s="9">
        <v>3365.76</v>
      </c>
      <c r="E175" s="10" t="s">
        <v>28</v>
      </c>
      <c r="F175" s="10" t="s">
        <v>28</v>
      </c>
      <c r="G175" s="10">
        <v>424226</v>
      </c>
      <c r="H175" s="10">
        <v>1051.8</v>
      </c>
      <c r="I175" s="10">
        <v>1051.8</v>
      </c>
      <c r="J175" s="10">
        <v>16267.84</v>
      </c>
      <c r="K175" s="10" t="s">
        <v>28</v>
      </c>
      <c r="L175" s="10" t="s">
        <v>28</v>
      </c>
      <c r="M175" s="27" t="s">
        <v>28</v>
      </c>
      <c r="N175" s="11">
        <v>445963.2</v>
      </c>
    </row>
    <row r="176" spans="1:18" x14ac:dyDescent="0.25">
      <c r="A176" s="153"/>
      <c r="B176" s="147" t="s">
        <v>15</v>
      </c>
      <c r="C176" s="20" t="s">
        <v>0</v>
      </c>
      <c r="D176" s="6"/>
      <c r="E176" s="7"/>
      <c r="F176" s="7"/>
      <c r="G176" s="7">
        <v>1136</v>
      </c>
      <c r="H176" s="7"/>
      <c r="I176" s="7"/>
      <c r="J176" s="7"/>
      <c r="K176" s="7"/>
      <c r="L176" s="7"/>
      <c r="M176" s="26"/>
      <c r="N176" s="8">
        <v>1136</v>
      </c>
      <c r="O176" s="30"/>
      <c r="P176" s="45"/>
      <c r="Q176" s="45"/>
      <c r="R176" s="46"/>
    </row>
    <row r="177" spans="1:18" ht="15.75" thickBot="1" x14ac:dyDescent="0.3">
      <c r="A177" s="153"/>
      <c r="B177" s="148"/>
      <c r="C177" s="21" t="s">
        <v>14</v>
      </c>
      <c r="D177" s="9"/>
      <c r="E177" s="10"/>
      <c r="F177" s="10"/>
      <c r="G177" s="10">
        <v>4078.24</v>
      </c>
      <c r="H177" s="10"/>
      <c r="I177" s="10"/>
      <c r="J177" s="10"/>
      <c r="K177" s="10"/>
      <c r="L177" s="10"/>
      <c r="M177" s="27"/>
      <c r="N177" s="11">
        <v>4078.24</v>
      </c>
      <c r="O177" s="30"/>
      <c r="P177" s="45"/>
      <c r="Q177" s="45"/>
      <c r="R177" s="46"/>
    </row>
    <row r="178" spans="1:18" x14ac:dyDescent="0.25">
      <c r="A178" s="153"/>
      <c r="B178" s="147" t="s">
        <v>16</v>
      </c>
      <c r="C178" s="20" t="s">
        <v>0</v>
      </c>
      <c r="D178" s="6">
        <v>2</v>
      </c>
      <c r="E178" s="7" t="s">
        <v>28</v>
      </c>
      <c r="F178" s="7" t="s">
        <v>28</v>
      </c>
      <c r="G178" s="7">
        <v>1366</v>
      </c>
      <c r="H178" s="7" t="s">
        <v>28</v>
      </c>
      <c r="I178" s="7" t="s">
        <v>28</v>
      </c>
      <c r="J178" s="7" t="s">
        <v>28</v>
      </c>
      <c r="K178" s="7" t="s">
        <v>28</v>
      </c>
      <c r="L178" s="7" t="s">
        <v>28</v>
      </c>
      <c r="M178" s="26"/>
      <c r="N178" s="26">
        <v>1368</v>
      </c>
    </row>
    <row r="179" spans="1:18" ht="15.75" thickBot="1" x14ac:dyDescent="0.3">
      <c r="A179" s="153"/>
      <c r="B179" s="148"/>
      <c r="C179" s="21" t="s">
        <v>14</v>
      </c>
      <c r="D179" s="9">
        <v>1197.56</v>
      </c>
      <c r="E179" s="10" t="s">
        <v>28</v>
      </c>
      <c r="F179" s="10" t="s">
        <v>28</v>
      </c>
      <c r="G179" s="10">
        <v>916212.35</v>
      </c>
      <c r="H179" s="10" t="s">
        <v>28</v>
      </c>
      <c r="I179" s="10" t="s">
        <v>28</v>
      </c>
      <c r="J179" s="10" t="s">
        <v>28</v>
      </c>
      <c r="K179" s="10" t="s">
        <v>28</v>
      </c>
      <c r="L179" s="10" t="s">
        <v>28</v>
      </c>
      <c r="M179" s="27"/>
      <c r="N179" s="11">
        <v>917409.91</v>
      </c>
    </row>
    <row r="180" spans="1:18" ht="15" customHeight="1" x14ac:dyDescent="0.25">
      <c r="A180" s="153"/>
      <c r="B180" s="147" t="s">
        <v>42</v>
      </c>
      <c r="C180" s="20" t="s">
        <v>0</v>
      </c>
      <c r="D180" s="6" t="s">
        <v>28</v>
      </c>
      <c r="E180" s="7" t="s">
        <v>28</v>
      </c>
      <c r="F180" s="7" t="s">
        <v>28</v>
      </c>
      <c r="G180" s="7">
        <v>2785</v>
      </c>
      <c r="H180" s="7" t="s">
        <v>28</v>
      </c>
      <c r="I180" s="7" t="s">
        <v>28</v>
      </c>
      <c r="J180" s="7" t="s">
        <v>28</v>
      </c>
      <c r="K180" s="7" t="s">
        <v>28</v>
      </c>
      <c r="L180" s="7" t="s">
        <v>28</v>
      </c>
      <c r="M180" s="26"/>
      <c r="N180" s="8">
        <v>2785</v>
      </c>
    </row>
    <row r="181" spans="1:18" ht="15.75" thickBot="1" x14ac:dyDescent="0.3">
      <c r="A181" s="153"/>
      <c r="B181" s="148"/>
      <c r="C181" s="21" t="s">
        <v>14</v>
      </c>
      <c r="D181" s="9" t="s">
        <v>28</v>
      </c>
      <c r="E181" s="10" t="s">
        <v>28</v>
      </c>
      <c r="F181" s="10" t="s">
        <v>28</v>
      </c>
      <c r="G181" s="10">
        <v>151416.42000000001</v>
      </c>
      <c r="H181" s="10" t="s">
        <v>28</v>
      </c>
      <c r="I181" s="10" t="s">
        <v>28</v>
      </c>
      <c r="J181" s="10" t="s">
        <v>28</v>
      </c>
      <c r="K181" s="10" t="s">
        <v>28</v>
      </c>
      <c r="L181" s="10" t="s">
        <v>28</v>
      </c>
      <c r="M181" s="27"/>
      <c r="N181" s="11">
        <v>151416.42000000001</v>
      </c>
    </row>
    <row r="182" spans="1:18" ht="15" customHeight="1" x14ac:dyDescent="0.25">
      <c r="A182" s="153"/>
      <c r="B182" s="147" t="s">
        <v>43</v>
      </c>
      <c r="C182" s="20" t="s">
        <v>0</v>
      </c>
      <c r="D182" s="6" t="s">
        <v>28</v>
      </c>
      <c r="E182" s="7" t="s">
        <v>28</v>
      </c>
      <c r="F182" s="7" t="s">
        <v>28</v>
      </c>
      <c r="G182" s="7">
        <v>7545</v>
      </c>
      <c r="H182" s="7" t="s">
        <v>28</v>
      </c>
      <c r="I182" s="7" t="s">
        <v>28</v>
      </c>
      <c r="J182" s="7" t="s">
        <v>28</v>
      </c>
      <c r="K182" s="7" t="s">
        <v>28</v>
      </c>
      <c r="L182" s="7" t="s">
        <v>28</v>
      </c>
      <c r="M182" s="26"/>
      <c r="N182" s="8">
        <v>7545</v>
      </c>
    </row>
    <row r="183" spans="1:18" ht="15.75" thickBot="1" x14ac:dyDescent="0.3">
      <c r="A183" s="153"/>
      <c r="B183" s="148"/>
      <c r="C183" s="21" t="s">
        <v>14</v>
      </c>
      <c r="D183" s="9" t="s">
        <v>28</v>
      </c>
      <c r="E183" s="10" t="s">
        <v>28</v>
      </c>
      <c r="F183" s="10" t="s">
        <v>28</v>
      </c>
      <c r="G183" s="10">
        <v>279249.5</v>
      </c>
      <c r="H183" s="10" t="s">
        <v>28</v>
      </c>
      <c r="I183" s="10" t="s">
        <v>28</v>
      </c>
      <c r="J183" s="10" t="s">
        <v>28</v>
      </c>
      <c r="K183" s="10" t="s">
        <v>28</v>
      </c>
      <c r="L183" s="10" t="s">
        <v>28</v>
      </c>
      <c r="M183" s="27"/>
      <c r="N183" s="11">
        <v>279249.5</v>
      </c>
    </row>
    <row r="184" spans="1:18" x14ac:dyDescent="0.25">
      <c r="A184" s="153"/>
      <c r="B184" s="147" t="s">
        <v>39</v>
      </c>
      <c r="C184" s="20" t="s">
        <v>0</v>
      </c>
      <c r="D184" s="6">
        <v>8</v>
      </c>
      <c r="E184" s="7" t="s">
        <v>28</v>
      </c>
      <c r="F184" s="7" t="s">
        <v>28</v>
      </c>
      <c r="G184" s="7">
        <v>12020</v>
      </c>
      <c r="H184" s="7" t="s">
        <v>28</v>
      </c>
      <c r="I184" s="7" t="s">
        <v>28</v>
      </c>
      <c r="J184" s="7" t="s">
        <v>28</v>
      </c>
      <c r="K184" s="7" t="s">
        <v>28</v>
      </c>
      <c r="L184" s="7" t="s">
        <v>28</v>
      </c>
      <c r="M184" s="26"/>
      <c r="N184" s="8">
        <v>12028</v>
      </c>
    </row>
    <row r="185" spans="1:18" ht="15.75" thickBot="1" x14ac:dyDescent="0.3">
      <c r="A185" s="153"/>
      <c r="B185" s="148" t="s">
        <v>39</v>
      </c>
      <c r="C185" s="21" t="s">
        <v>14</v>
      </c>
      <c r="D185" s="9">
        <v>46.08</v>
      </c>
      <c r="E185" s="10" t="s">
        <v>28</v>
      </c>
      <c r="F185" s="10" t="s">
        <v>28</v>
      </c>
      <c r="G185" s="10">
        <v>70920.960000000006</v>
      </c>
      <c r="H185" s="10" t="s">
        <v>28</v>
      </c>
      <c r="I185" s="10" t="s">
        <v>28</v>
      </c>
      <c r="J185" s="10" t="s">
        <v>28</v>
      </c>
      <c r="K185" s="10" t="s">
        <v>28</v>
      </c>
      <c r="L185" s="10" t="s">
        <v>28</v>
      </c>
      <c r="M185" s="27"/>
      <c r="N185" s="11">
        <v>70967.039999999994</v>
      </c>
    </row>
    <row r="186" spans="1:18" x14ac:dyDescent="0.25">
      <c r="A186" s="153"/>
      <c r="B186" s="147" t="s">
        <v>40</v>
      </c>
      <c r="C186" s="20" t="s">
        <v>0</v>
      </c>
      <c r="D186" s="6">
        <v>30</v>
      </c>
      <c r="E186" s="7" t="s">
        <v>28</v>
      </c>
      <c r="F186" s="7" t="s">
        <v>28</v>
      </c>
      <c r="G186" s="7">
        <v>14557</v>
      </c>
      <c r="H186" s="7">
        <v>38</v>
      </c>
      <c r="I186" s="7" t="s">
        <v>28</v>
      </c>
      <c r="J186" s="7" t="s">
        <v>28</v>
      </c>
      <c r="K186" s="7" t="s">
        <v>28</v>
      </c>
      <c r="L186" s="7" t="s">
        <v>28</v>
      </c>
      <c r="M186" s="26"/>
      <c r="N186" s="8">
        <v>14625</v>
      </c>
    </row>
    <row r="187" spans="1:18" ht="15.75" thickBot="1" x14ac:dyDescent="0.3">
      <c r="A187" s="153"/>
      <c r="B187" s="148" t="s">
        <v>40</v>
      </c>
      <c r="C187" s="21" t="s">
        <v>14</v>
      </c>
      <c r="D187" s="9">
        <v>172.8</v>
      </c>
      <c r="E187" s="10" t="s">
        <v>28</v>
      </c>
      <c r="F187" s="10" t="s">
        <v>28</v>
      </c>
      <c r="G187" s="10">
        <v>85968</v>
      </c>
      <c r="H187" s="10">
        <v>218.88</v>
      </c>
      <c r="I187" s="10" t="s">
        <v>28</v>
      </c>
      <c r="J187" s="10" t="s">
        <v>28</v>
      </c>
      <c r="K187" s="10" t="s">
        <v>28</v>
      </c>
      <c r="L187" s="10" t="s">
        <v>28</v>
      </c>
      <c r="M187" s="27"/>
      <c r="N187" s="11">
        <v>86359.679999999993</v>
      </c>
    </row>
    <row r="188" spans="1:18" x14ac:dyDescent="0.25">
      <c r="A188" s="153"/>
      <c r="B188" s="147" t="s">
        <v>41</v>
      </c>
      <c r="C188" s="20" t="s">
        <v>0</v>
      </c>
      <c r="D188" s="6">
        <v>210</v>
      </c>
      <c r="E188" s="7" t="s">
        <v>28</v>
      </c>
      <c r="F188" s="7" t="s">
        <v>28</v>
      </c>
      <c r="G188" s="7">
        <v>1290</v>
      </c>
      <c r="H188" s="7" t="s">
        <v>28</v>
      </c>
      <c r="I188" s="7" t="s">
        <v>28</v>
      </c>
      <c r="J188" s="7" t="s">
        <v>28</v>
      </c>
      <c r="K188" s="7" t="s">
        <v>28</v>
      </c>
      <c r="L188" s="7" t="s">
        <v>28</v>
      </c>
      <c r="M188" s="26"/>
      <c r="N188" s="8">
        <v>1500</v>
      </c>
    </row>
    <row r="189" spans="1:18" ht="15.75" thickBot="1" x14ac:dyDescent="0.3">
      <c r="A189" s="153"/>
      <c r="B189" s="148" t="s">
        <v>41</v>
      </c>
      <c r="C189" s="21" t="s">
        <v>14</v>
      </c>
      <c r="D189" s="9">
        <v>2226.6</v>
      </c>
      <c r="E189" s="10" t="s">
        <v>28</v>
      </c>
      <c r="F189" s="10" t="s">
        <v>28</v>
      </c>
      <c r="G189" s="10">
        <v>7430.4</v>
      </c>
      <c r="H189" s="10" t="s">
        <v>28</v>
      </c>
      <c r="I189" s="10" t="s">
        <v>28</v>
      </c>
      <c r="J189" s="10" t="s">
        <v>28</v>
      </c>
      <c r="K189" s="10" t="s">
        <v>28</v>
      </c>
      <c r="L189" s="10" t="s">
        <v>28</v>
      </c>
      <c r="M189" s="27"/>
      <c r="N189" s="11">
        <v>9657</v>
      </c>
    </row>
    <row r="190" spans="1:18" ht="15.75" thickBot="1" x14ac:dyDescent="0.3">
      <c r="A190" s="153"/>
      <c r="B190" s="85" t="s">
        <v>12</v>
      </c>
      <c r="C190" s="75" t="s">
        <v>14</v>
      </c>
      <c r="D190" s="81">
        <f>D175+D177+D179+D181+D183+D185+D187+D189</f>
        <v>7008.7999999999993</v>
      </c>
      <c r="E190" s="81">
        <f t="shared" ref="E190:N190" si="18">E175+E177+E179+E181+E183+E185+E187+E189</f>
        <v>0</v>
      </c>
      <c r="F190" s="81">
        <f t="shared" si="18"/>
        <v>0</v>
      </c>
      <c r="G190" s="81">
        <f t="shared" si="18"/>
        <v>1939501.8699999996</v>
      </c>
      <c r="H190" s="81">
        <f t="shared" si="18"/>
        <v>1270.6799999999998</v>
      </c>
      <c r="I190" s="81">
        <f t="shared" si="18"/>
        <v>1051.8</v>
      </c>
      <c r="J190" s="81">
        <f t="shared" si="18"/>
        <v>16267.84</v>
      </c>
      <c r="K190" s="81">
        <f t="shared" si="18"/>
        <v>0</v>
      </c>
      <c r="L190" s="81">
        <f t="shared" si="18"/>
        <v>0</v>
      </c>
      <c r="M190" s="81">
        <f t="shared" si="18"/>
        <v>0</v>
      </c>
      <c r="N190" s="81">
        <f t="shared" si="18"/>
        <v>1965100.99</v>
      </c>
      <c r="O190" s="3"/>
      <c r="P190" s="35"/>
      <c r="Q190" s="35"/>
      <c r="R190" s="13"/>
    </row>
    <row r="191" spans="1:18" ht="24" x14ac:dyDescent="0.25">
      <c r="A191" s="153"/>
      <c r="B191" s="119" t="s">
        <v>32</v>
      </c>
      <c r="C191" s="82" t="s">
        <v>14</v>
      </c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5">
        <v>43506</v>
      </c>
      <c r="O191" s="3"/>
      <c r="P191" s="35"/>
      <c r="Q191" s="35"/>
      <c r="R191" s="13"/>
    </row>
    <row r="192" spans="1:18" ht="24" x14ac:dyDescent="0.25">
      <c r="A192" s="153"/>
      <c r="B192" s="121" t="s">
        <v>33</v>
      </c>
      <c r="C192" s="82" t="s">
        <v>14</v>
      </c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109">
        <v>58213</v>
      </c>
      <c r="O192" s="3"/>
      <c r="P192" s="35"/>
      <c r="Q192" s="35"/>
      <c r="R192" s="13"/>
    </row>
    <row r="193" spans="1:18" ht="36" x14ac:dyDescent="0.25">
      <c r="A193" s="153"/>
      <c r="B193" s="121" t="s">
        <v>35</v>
      </c>
      <c r="C193" s="82" t="s">
        <v>14</v>
      </c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109">
        <v>9186</v>
      </c>
      <c r="O193" s="3"/>
      <c r="P193" s="35"/>
      <c r="Q193" s="35"/>
      <c r="R193" s="13"/>
    </row>
    <row r="194" spans="1:18" ht="24" x14ac:dyDescent="0.25">
      <c r="A194" s="153"/>
      <c r="B194" s="121" t="s">
        <v>37</v>
      </c>
      <c r="C194" s="82" t="s">
        <v>14</v>
      </c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6">
        <v>12159</v>
      </c>
      <c r="O194" s="3"/>
      <c r="P194" s="35"/>
      <c r="Q194" s="35"/>
      <c r="R194" s="13"/>
    </row>
    <row r="195" spans="1:18" ht="15.75" thickBot="1" x14ac:dyDescent="0.3">
      <c r="A195" s="154"/>
      <c r="B195" s="120" t="s">
        <v>12</v>
      </c>
      <c r="C195" s="110" t="s">
        <v>14</v>
      </c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8">
        <f>N190+N191+N192+N193+N194</f>
        <v>2088164.99</v>
      </c>
      <c r="O195" s="3"/>
      <c r="P195" s="35"/>
      <c r="Q195" s="35"/>
      <c r="R195" s="13"/>
    </row>
    <row r="196" spans="1:18" ht="15.75" thickBot="1" x14ac:dyDescent="0.3">
      <c r="B196" s="38"/>
      <c r="C196" s="39"/>
    </row>
    <row r="197" spans="1:18" ht="15.75" thickBot="1" x14ac:dyDescent="0.3">
      <c r="A197" s="149" t="s">
        <v>59</v>
      </c>
      <c r="B197" s="17" t="s">
        <v>0</v>
      </c>
      <c r="C197" s="5" t="s">
        <v>1</v>
      </c>
      <c r="D197" s="23" t="s">
        <v>2</v>
      </c>
      <c r="E197" s="24" t="s">
        <v>3</v>
      </c>
      <c r="F197" s="24" t="s">
        <v>4</v>
      </c>
      <c r="G197" s="24" t="s">
        <v>5</v>
      </c>
      <c r="H197" s="24" t="s">
        <v>6</v>
      </c>
      <c r="I197" s="24" t="s">
        <v>7</v>
      </c>
      <c r="J197" s="24" t="s">
        <v>8</v>
      </c>
      <c r="K197" s="24" t="s">
        <v>9</v>
      </c>
      <c r="L197" s="24" t="s">
        <v>10</v>
      </c>
      <c r="M197" s="25" t="s">
        <v>11</v>
      </c>
      <c r="N197" s="25" t="s">
        <v>12</v>
      </c>
      <c r="O197" s="49"/>
    </row>
    <row r="198" spans="1:18" x14ac:dyDescent="0.25">
      <c r="A198" s="150"/>
      <c r="B198" s="147" t="s">
        <v>13</v>
      </c>
      <c r="C198" s="20" t="s">
        <v>0</v>
      </c>
      <c r="D198" s="6">
        <v>15</v>
      </c>
      <c r="E198" s="7" t="s">
        <v>28</v>
      </c>
      <c r="F198" s="7" t="s">
        <v>28</v>
      </c>
      <c r="G198" s="7">
        <v>8532</v>
      </c>
      <c r="H198" s="7">
        <v>177</v>
      </c>
      <c r="I198" s="7">
        <v>626</v>
      </c>
      <c r="J198" s="7">
        <v>822</v>
      </c>
      <c r="K198" s="7" t="s">
        <v>28</v>
      </c>
      <c r="L198" s="7">
        <v>108</v>
      </c>
      <c r="M198" s="26" t="s">
        <v>28</v>
      </c>
      <c r="N198" s="8">
        <v>10280</v>
      </c>
      <c r="O198" s="50"/>
      <c r="R198" s="35"/>
    </row>
    <row r="199" spans="1:18" ht="15.75" thickBot="1" x14ac:dyDescent="0.3">
      <c r="A199" s="150"/>
      <c r="B199" s="148"/>
      <c r="C199" s="21" t="s">
        <v>14</v>
      </c>
      <c r="D199" s="9">
        <v>898.05</v>
      </c>
      <c r="E199" s="10" t="s">
        <v>28</v>
      </c>
      <c r="F199" s="10" t="s">
        <v>28</v>
      </c>
      <c r="G199" s="10">
        <v>510810.84</v>
      </c>
      <c r="H199" s="10">
        <v>10596.99</v>
      </c>
      <c r="I199" s="10">
        <v>37478.620000000003</v>
      </c>
      <c r="J199" s="10">
        <v>49213.14</v>
      </c>
      <c r="K199" s="10" t="s">
        <v>28</v>
      </c>
      <c r="L199" s="10">
        <v>6465.96</v>
      </c>
      <c r="M199" s="27" t="s">
        <v>28</v>
      </c>
      <c r="N199" s="11">
        <v>615463.6</v>
      </c>
      <c r="O199" s="50"/>
      <c r="R199" s="35"/>
    </row>
    <row r="200" spans="1:18" x14ac:dyDescent="0.25">
      <c r="A200" s="150"/>
      <c r="B200" s="147" t="s">
        <v>15</v>
      </c>
      <c r="C200" s="20" t="s">
        <v>0</v>
      </c>
      <c r="D200" s="6"/>
      <c r="E200" s="7"/>
      <c r="F200" s="7"/>
      <c r="G200" s="60">
        <v>1313</v>
      </c>
      <c r="H200" s="7"/>
      <c r="I200" s="7"/>
      <c r="J200" s="7"/>
      <c r="K200" s="7"/>
      <c r="L200" s="7"/>
      <c r="M200" s="26"/>
      <c r="N200" s="8">
        <v>1313</v>
      </c>
      <c r="O200" s="30"/>
      <c r="P200" s="45"/>
      <c r="Q200" s="45"/>
      <c r="R200" s="46"/>
    </row>
    <row r="201" spans="1:18" ht="15.75" thickBot="1" x14ac:dyDescent="0.3">
      <c r="A201" s="150"/>
      <c r="B201" s="148"/>
      <c r="C201" s="21" t="s">
        <v>14</v>
      </c>
      <c r="D201" s="9"/>
      <c r="E201" s="10"/>
      <c r="F201" s="10"/>
      <c r="G201" s="61">
        <v>4713.67</v>
      </c>
      <c r="H201" s="10"/>
      <c r="I201" s="10"/>
      <c r="J201" s="10"/>
      <c r="K201" s="10"/>
      <c r="L201" s="10"/>
      <c r="M201" s="27"/>
      <c r="N201" s="11">
        <v>4713.67</v>
      </c>
      <c r="O201" s="30"/>
      <c r="P201" s="45"/>
      <c r="Q201" s="45"/>
      <c r="R201" s="46"/>
    </row>
    <row r="202" spans="1:18" ht="15.75" thickBot="1" x14ac:dyDescent="0.3">
      <c r="A202" s="150"/>
      <c r="B202" s="85" t="s">
        <v>12</v>
      </c>
      <c r="C202" s="134" t="s">
        <v>14</v>
      </c>
      <c r="D202" s="81">
        <f t="shared" ref="D202:N202" si="19">D199+D201</f>
        <v>898.05</v>
      </c>
      <c r="E202" s="81">
        <f t="shared" si="19"/>
        <v>0</v>
      </c>
      <c r="F202" s="81">
        <f t="shared" si="19"/>
        <v>0</v>
      </c>
      <c r="G202" s="81">
        <f t="shared" si="19"/>
        <v>515524.51</v>
      </c>
      <c r="H202" s="81">
        <f t="shared" si="19"/>
        <v>10596.99</v>
      </c>
      <c r="I202" s="81">
        <f t="shared" si="19"/>
        <v>37478.620000000003</v>
      </c>
      <c r="J202" s="81">
        <f t="shared" si="19"/>
        <v>49213.14</v>
      </c>
      <c r="K202" s="81">
        <f t="shared" si="19"/>
        <v>0</v>
      </c>
      <c r="L202" s="81">
        <f t="shared" si="19"/>
        <v>6465.96</v>
      </c>
      <c r="M202" s="81">
        <f t="shared" si="19"/>
        <v>0</v>
      </c>
      <c r="N202" s="81">
        <f t="shared" si="19"/>
        <v>620177.27</v>
      </c>
      <c r="O202" s="3"/>
      <c r="P202" s="35"/>
      <c r="Q202" s="35"/>
      <c r="R202" s="13"/>
    </row>
    <row r="203" spans="1:18" ht="24" x14ac:dyDescent="0.25">
      <c r="A203" s="150"/>
      <c r="B203" s="119" t="s">
        <v>32</v>
      </c>
      <c r="C203" s="82" t="s">
        <v>14</v>
      </c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5">
        <v>61511</v>
      </c>
      <c r="O203" s="3"/>
      <c r="P203" s="35"/>
      <c r="Q203" s="35"/>
      <c r="R203" s="13"/>
    </row>
    <row r="204" spans="1:18" ht="15.75" thickBot="1" x14ac:dyDescent="0.3">
      <c r="A204" s="151"/>
      <c r="B204" s="120" t="s">
        <v>12</v>
      </c>
      <c r="C204" s="110" t="s">
        <v>14</v>
      </c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8">
        <f>N203+N202</f>
        <v>681688.27</v>
      </c>
      <c r="O204" s="3"/>
      <c r="P204" s="35"/>
      <c r="Q204" s="35"/>
      <c r="R204" s="13"/>
    </row>
    <row r="205" spans="1:18" ht="15.75" thickBot="1" x14ac:dyDescent="0.3">
      <c r="B205" s="38"/>
      <c r="C205" s="39"/>
    </row>
    <row r="206" spans="1:18" ht="15.75" thickBot="1" x14ac:dyDescent="0.3">
      <c r="A206" s="149" t="s">
        <v>58</v>
      </c>
      <c r="B206" s="17" t="s">
        <v>0</v>
      </c>
      <c r="C206" s="5" t="s">
        <v>1</v>
      </c>
      <c r="D206" s="23" t="s">
        <v>2</v>
      </c>
      <c r="E206" s="24" t="s">
        <v>3</v>
      </c>
      <c r="F206" s="24" t="s">
        <v>4</v>
      </c>
      <c r="G206" s="24" t="s">
        <v>5</v>
      </c>
      <c r="H206" s="24" t="s">
        <v>6</v>
      </c>
      <c r="I206" s="24" t="s">
        <v>7</v>
      </c>
      <c r="J206" s="24" t="s">
        <v>8</v>
      </c>
      <c r="K206" s="24" t="s">
        <v>9</v>
      </c>
      <c r="L206" s="24" t="s">
        <v>10</v>
      </c>
      <c r="M206" s="25" t="s">
        <v>11</v>
      </c>
      <c r="N206" s="25" t="s">
        <v>12</v>
      </c>
    </row>
    <row r="207" spans="1:18" x14ac:dyDescent="0.25">
      <c r="A207" s="150"/>
      <c r="B207" s="147" t="s">
        <v>13</v>
      </c>
      <c r="C207" s="20" t="s">
        <v>0</v>
      </c>
      <c r="D207" s="6">
        <v>2164</v>
      </c>
      <c r="E207" s="7">
        <v>10841</v>
      </c>
      <c r="F207" s="7">
        <v>144</v>
      </c>
      <c r="G207" s="7" t="s">
        <v>28</v>
      </c>
      <c r="H207" s="7" t="s">
        <v>28</v>
      </c>
      <c r="I207" s="7">
        <v>898</v>
      </c>
      <c r="J207" s="7">
        <v>2826</v>
      </c>
      <c r="K207" s="7">
        <v>963</v>
      </c>
      <c r="L207" s="7" t="s">
        <v>28</v>
      </c>
      <c r="M207" s="26" t="s">
        <v>28</v>
      </c>
      <c r="N207" s="8">
        <v>17836</v>
      </c>
      <c r="O207" s="28"/>
      <c r="R207" s="35"/>
    </row>
    <row r="208" spans="1:18" ht="15.75" thickBot="1" x14ac:dyDescent="0.3">
      <c r="A208" s="150"/>
      <c r="B208" s="148"/>
      <c r="C208" s="21" t="s">
        <v>14</v>
      </c>
      <c r="D208" s="9">
        <v>151739.68</v>
      </c>
      <c r="E208" s="10">
        <v>760170.92</v>
      </c>
      <c r="F208" s="10">
        <v>10097.280000000001</v>
      </c>
      <c r="G208" s="10" t="s">
        <v>28</v>
      </c>
      <c r="H208" s="10" t="s">
        <v>28</v>
      </c>
      <c r="I208" s="10">
        <v>62967.76</v>
      </c>
      <c r="J208" s="10">
        <v>198159.12</v>
      </c>
      <c r="K208" s="10">
        <v>67525.56</v>
      </c>
      <c r="L208" s="10" t="s">
        <v>28</v>
      </c>
      <c r="M208" s="27" t="s">
        <v>28</v>
      </c>
      <c r="N208" s="11">
        <v>1250660.32</v>
      </c>
      <c r="O208" s="28"/>
      <c r="R208" s="35"/>
    </row>
    <row r="209" spans="1:18" x14ac:dyDescent="0.25">
      <c r="A209" s="150"/>
      <c r="B209" s="147" t="s">
        <v>15</v>
      </c>
      <c r="C209" s="20" t="s">
        <v>0</v>
      </c>
      <c r="D209" s="6">
        <v>69</v>
      </c>
      <c r="E209" s="7">
        <v>886</v>
      </c>
      <c r="F209" s="7"/>
      <c r="G209" s="7"/>
      <c r="H209" s="7"/>
      <c r="I209" s="7">
        <v>41</v>
      </c>
      <c r="J209" s="7">
        <v>290</v>
      </c>
      <c r="K209" s="7">
        <v>24</v>
      </c>
      <c r="L209" s="7"/>
      <c r="M209" s="26"/>
      <c r="N209" s="8">
        <v>1310</v>
      </c>
      <c r="O209" s="3"/>
      <c r="P209" s="35"/>
      <c r="Q209" s="35"/>
      <c r="R209" s="13"/>
    </row>
    <row r="210" spans="1:18" ht="15.75" thickBot="1" x14ac:dyDescent="0.3">
      <c r="A210" s="150"/>
      <c r="B210" s="148"/>
      <c r="C210" s="21" t="s">
        <v>14</v>
      </c>
      <c r="D210" s="9">
        <v>247.71</v>
      </c>
      <c r="E210" s="10">
        <v>3180.74</v>
      </c>
      <c r="F210" s="10"/>
      <c r="G210" s="10"/>
      <c r="H210" s="10"/>
      <c r="I210" s="10">
        <v>147.19</v>
      </c>
      <c r="J210" s="10">
        <v>1041.0999999999999</v>
      </c>
      <c r="K210" s="10">
        <v>86.16</v>
      </c>
      <c r="L210" s="10"/>
      <c r="M210" s="27"/>
      <c r="N210" s="11">
        <v>4702.8999999999996</v>
      </c>
      <c r="O210" s="3"/>
      <c r="P210" s="35"/>
      <c r="Q210" s="35"/>
      <c r="R210" s="13"/>
    </row>
    <row r="211" spans="1:18" ht="15.75" thickBot="1" x14ac:dyDescent="0.3">
      <c r="A211" s="150"/>
      <c r="B211" s="86" t="s">
        <v>12</v>
      </c>
      <c r="C211" s="134" t="s">
        <v>14</v>
      </c>
      <c r="D211" s="81">
        <f t="shared" ref="D211:N211" si="20">D208+D210</f>
        <v>151987.38999999998</v>
      </c>
      <c r="E211" s="81">
        <f t="shared" si="20"/>
        <v>763351.66</v>
      </c>
      <c r="F211" s="81">
        <f t="shared" si="20"/>
        <v>10097.280000000001</v>
      </c>
      <c r="G211" s="81">
        <f t="shared" si="20"/>
        <v>0</v>
      </c>
      <c r="H211" s="81">
        <f t="shared" si="20"/>
        <v>0</v>
      </c>
      <c r="I211" s="81">
        <f t="shared" si="20"/>
        <v>63114.950000000004</v>
      </c>
      <c r="J211" s="81">
        <f t="shared" si="20"/>
        <v>199200.22</v>
      </c>
      <c r="K211" s="81">
        <f t="shared" si="20"/>
        <v>67611.72</v>
      </c>
      <c r="L211" s="81">
        <f t="shared" si="20"/>
        <v>0</v>
      </c>
      <c r="M211" s="81">
        <f t="shared" si="20"/>
        <v>0</v>
      </c>
      <c r="N211" s="81">
        <f t="shared" si="20"/>
        <v>1255363.22</v>
      </c>
      <c r="O211" s="3"/>
      <c r="P211" s="45"/>
      <c r="Q211" s="45"/>
      <c r="R211" s="46"/>
    </row>
    <row r="212" spans="1:18" ht="24" x14ac:dyDescent="0.25">
      <c r="A212" s="150"/>
      <c r="B212" s="119" t="s">
        <v>32</v>
      </c>
      <c r="C212" s="82" t="s">
        <v>14</v>
      </c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5">
        <v>126958</v>
      </c>
      <c r="O212" s="3"/>
      <c r="P212" s="45"/>
      <c r="Q212" s="45"/>
      <c r="R212" s="46"/>
    </row>
    <row r="213" spans="1:18" ht="15.75" thickBot="1" x14ac:dyDescent="0.3">
      <c r="A213" s="151"/>
      <c r="B213" s="120" t="s">
        <v>12</v>
      </c>
      <c r="C213" s="110" t="s">
        <v>14</v>
      </c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8">
        <f>N211+N212</f>
        <v>1382321.22</v>
      </c>
      <c r="O213" s="3"/>
      <c r="P213" s="45"/>
      <c r="Q213" s="45"/>
      <c r="R213" s="46"/>
    </row>
    <row r="214" spans="1:18" ht="15.75" thickBot="1" x14ac:dyDescent="0.3">
      <c r="B214" s="47"/>
      <c r="C214" s="48"/>
    </row>
    <row r="215" spans="1:18" ht="15.75" thickBot="1" x14ac:dyDescent="0.3">
      <c r="A215" s="149" t="s">
        <v>54</v>
      </c>
      <c r="B215" s="17" t="s">
        <v>0</v>
      </c>
      <c r="C215" s="5" t="s">
        <v>1</v>
      </c>
      <c r="D215" s="23" t="s">
        <v>2</v>
      </c>
      <c r="E215" s="24" t="s">
        <v>3</v>
      </c>
      <c r="F215" s="24" t="s">
        <v>4</v>
      </c>
      <c r="G215" s="24" t="s">
        <v>5</v>
      </c>
      <c r="H215" s="24" t="s">
        <v>6</v>
      </c>
      <c r="I215" s="24" t="s">
        <v>7</v>
      </c>
      <c r="J215" s="24" t="s">
        <v>8</v>
      </c>
      <c r="K215" s="24" t="s">
        <v>9</v>
      </c>
      <c r="L215" s="24" t="s">
        <v>10</v>
      </c>
      <c r="M215" s="25" t="s">
        <v>11</v>
      </c>
      <c r="N215" s="25" t="s">
        <v>12</v>
      </c>
    </row>
    <row r="216" spans="1:18" x14ac:dyDescent="0.25">
      <c r="A216" s="150"/>
      <c r="B216" s="147" t="s">
        <v>13</v>
      </c>
      <c r="C216" s="20" t="s">
        <v>0</v>
      </c>
      <c r="D216" s="6">
        <v>873</v>
      </c>
      <c r="E216" s="7">
        <v>1763</v>
      </c>
      <c r="F216" s="7" t="s">
        <v>28</v>
      </c>
      <c r="G216" s="7" t="s">
        <v>28</v>
      </c>
      <c r="H216" s="7" t="s">
        <v>28</v>
      </c>
      <c r="I216" s="7">
        <v>309</v>
      </c>
      <c r="J216" s="7">
        <v>934</v>
      </c>
      <c r="K216" s="7">
        <v>27145</v>
      </c>
      <c r="L216" s="7" t="s">
        <v>28</v>
      </c>
      <c r="M216" s="26" t="s">
        <v>28</v>
      </c>
      <c r="N216" s="8">
        <v>31024</v>
      </c>
    </row>
    <row r="217" spans="1:18" ht="15.75" thickBot="1" x14ac:dyDescent="0.3">
      <c r="A217" s="150"/>
      <c r="B217" s="148"/>
      <c r="C217" s="21" t="s">
        <v>14</v>
      </c>
      <c r="D217" s="9">
        <v>61214.76</v>
      </c>
      <c r="E217" s="10">
        <v>123621.56</v>
      </c>
      <c r="F217" s="10" t="s">
        <v>28</v>
      </c>
      <c r="G217" s="10" t="s">
        <v>28</v>
      </c>
      <c r="H217" s="10" t="s">
        <v>28</v>
      </c>
      <c r="I217" s="10">
        <v>21667.08</v>
      </c>
      <c r="J217" s="10">
        <v>65492.08</v>
      </c>
      <c r="K217" s="10">
        <v>1903407.4</v>
      </c>
      <c r="L217" s="10" t="s">
        <v>28</v>
      </c>
      <c r="M217" s="27" t="s">
        <v>28</v>
      </c>
      <c r="N217" s="11">
        <v>2175402.88</v>
      </c>
    </row>
    <row r="218" spans="1:18" x14ac:dyDescent="0.25">
      <c r="A218" s="150"/>
      <c r="B218" s="147" t="s">
        <v>15</v>
      </c>
      <c r="C218" s="20" t="s">
        <v>0</v>
      </c>
      <c r="D218" s="6"/>
      <c r="E218" s="7">
        <v>84</v>
      </c>
      <c r="F218" s="7"/>
      <c r="G218" s="7"/>
      <c r="H218" s="7"/>
      <c r="I218" s="7"/>
      <c r="J218" s="7"/>
      <c r="K218" s="7">
        <v>3026</v>
      </c>
      <c r="L218" s="7"/>
      <c r="M218" s="26"/>
      <c r="N218" s="7">
        <v>3110</v>
      </c>
      <c r="O218" s="3"/>
      <c r="P218" s="35"/>
      <c r="Q218" s="35"/>
      <c r="R218" s="13"/>
    </row>
    <row r="219" spans="1:18" ht="15.75" thickBot="1" x14ac:dyDescent="0.3">
      <c r="A219" s="150"/>
      <c r="B219" s="148"/>
      <c r="C219" s="112" t="s">
        <v>14</v>
      </c>
      <c r="D219" s="9"/>
      <c r="E219" s="10">
        <v>301.56</v>
      </c>
      <c r="F219" s="10"/>
      <c r="G219" s="10"/>
      <c r="H219" s="10"/>
      <c r="I219" s="10"/>
      <c r="J219" s="10"/>
      <c r="K219" s="10">
        <v>10863.34</v>
      </c>
      <c r="L219" s="10"/>
      <c r="M219" s="27"/>
      <c r="N219" s="10">
        <v>11164.9</v>
      </c>
      <c r="O219" s="3"/>
      <c r="P219" s="35"/>
      <c r="Q219" s="35"/>
      <c r="R219" s="13"/>
    </row>
    <row r="220" spans="1:18" ht="15.75" thickBot="1" x14ac:dyDescent="0.3">
      <c r="A220" s="150"/>
      <c r="B220" s="136" t="s">
        <v>12</v>
      </c>
      <c r="C220" s="82" t="s">
        <v>14</v>
      </c>
      <c r="D220" s="81">
        <f t="shared" ref="D220:N220" si="21">D217+D219</f>
        <v>61214.76</v>
      </c>
      <c r="E220" s="81">
        <f t="shared" si="21"/>
        <v>123923.12</v>
      </c>
      <c r="F220" s="81">
        <f t="shared" si="21"/>
        <v>0</v>
      </c>
      <c r="G220" s="81">
        <f t="shared" si="21"/>
        <v>0</v>
      </c>
      <c r="H220" s="81">
        <f t="shared" si="21"/>
        <v>0</v>
      </c>
      <c r="I220" s="81">
        <f t="shared" si="21"/>
        <v>21667.08</v>
      </c>
      <c r="J220" s="81">
        <f t="shared" si="21"/>
        <v>65492.08</v>
      </c>
      <c r="K220" s="81">
        <f t="shared" si="21"/>
        <v>1914270.74</v>
      </c>
      <c r="L220" s="81">
        <f t="shared" si="21"/>
        <v>0</v>
      </c>
      <c r="M220" s="81">
        <f t="shared" si="21"/>
        <v>0</v>
      </c>
      <c r="N220" s="81">
        <f t="shared" si="21"/>
        <v>2186567.7799999998</v>
      </c>
      <c r="O220" s="3"/>
      <c r="P220" s="35"/>
      <c r="Q220" s="35"/>
      <c r="R220" s="13"/>
    </row>
    <row r="221" spans="1:18" ht="24" x14ac:dyDescent="0.25">
      <c r="A221" s="150"/>
      <c r="B221" s="119" t="s">
        <v>32</v>
      </c>
      <c r="C221" s="82" t="s">
        <v>14</v>
      </c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5">
        <v>209596</v>
      </c>
      <c r="O221" s="3"/>
      <c r="P221" s="35"/>
      <c r="Q221" s="35"/>
      <c r="R221" s="13"/>
    </row>
    <row r="222" spans="1:18" ht="15.75" thickBot="1" x14ac:dyDescent="0.3">
      <c r="A222" s="151"/>
      <c r="B222" s="120" t="s">
        <v>12</v>
      </c>
      <c r="C222" s="110" t="s">
        <v>14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8">
        <f>N220+N221</f>
        <v>2396163.7799999998</v>
      </c>
      <c r="O222" s="3"/>
      <c r="P222" s="35"/>
      <c r="Q222" s="35"/>
      <c r="R222" s="13"/>
    </row>
    <row r="223" spans="1:18" ht="15.75" thickBot="1" x14ac:dyDescent="0.3">
      <c r="B223" s="38"/>
      <c r="C223" s="39"/>
    </row>
    <row r="224" spans="1:18" ht="15.75" thickBot="1" x14ac:dyDescent="0.3">
      <c r="A224" s="149" t="s">
        <v>60</v>
      </c>
      <c r="B224" s="17" t="s">
        <v>0</v>
      </c>
      <c r="C224" s="5" t="s">
        <v>1</v>
      </c>
      <c r="D224" s="23" t="s">
        <v>2</v>
      </c>
      <c r="E224" s="24" t="s">
        <v>3</v>
      </c>
      <c r="F224" s="24" t="s">
        <v>4</v>
      </c>
      <c r="G224" s="24" t="s">
        <v>5</v>
      </c>
      <c r="H224" s="24" t="s">
        <v>6</v>
      </c>
      <c r="I224" s="24" t="s">
        <v>7</v>
      </c>
      <c r="J224" s="24" t="s">
        <v>8</v>
      </c>
      <c r="K224" s="24" t="s">
        <v>9</v>
      </c>
      <c r="L224" s="24" t="s">
        <v>10</v>
      </c>
      <c r="M224" s="25" t="s">
        <v>11</v>
      </c>
      <c r="N224" s="25" t="s">
        <v>12</v>
      </c>
    </row>
    <row r="225" spans="1:18" x14ac:dyDescent="0.25">
      <c r="A225" s="150"/>
      <c r="B225" s="147" t="s">
        <v>24</v>
      </c>
      <c r="C225" s="20" t="s">
        <v>0</v>
      </c>
      <c r="D225" s="6"/>
      <c r="E225" s="60">
        <v>2713</v>
      </c>
      <c r="F225" s="7"/>
      <c r="G225" s="7"/>
      <c r="H225" s="7"/>
      <c r="I225" s="7"/>
      <c r="J225" s="7"/>
      <c r="K225" s="7"/>
      <c r="L225" s="7"/>
      <c r="M225" s="26"/>
      <c r="N225" s="8">
        <v>2713</v>
      </c>
      <c r="P225" s="165"/>
    </row>
    <row r="226" spans="1:18" ht="15.75" thickBot="1" x14ac:dyDescent="0.3">
      <c r="A226" s="150"/>
      <c r="B226" s="148"/>
      <c r="C226" s="21" t="s">
        <v>14</v>
      </c>
      <c r="D226" s="9"/>
      <c r="E226" s="61">
        <v>14188.99</v>
      </c>
      <c r="F226" s="10"/>
      <c r="G226" s="10"/>
      <c r="H226" s="10"/>
      <c r="I226" s="10"/>
      <c r="J226" s="10"/>
      <c r="K226" s="10"/>
      <c r="L226" s="10"/>
      <c r="M226" s="27"/>
      <c r="N226" s="11">
        <v>14188.99</v>
      </c>
      <c r="P226" s="165"/>
    </row>
    <row r="227" spans="1:18" ht="15.75" thickBot="1" x14ac:dyDescent="0.3">
      <c r="A227" s="151"/>
      <c r="B227" s="68" t="s">
        <v>12</v>
      </c>
      <c r="C227" s="5" t="s">
        <v>14</v>
      </c>
      <c r="D227" s="29"/>
      <c r="E227" s="29">
        <f>E226</f>
        <v>14188.99</v>
      </c>
      <c r="F227" s="29"/>
      <c r="G227" s="29"/>
      <c r="H227" s="29"/>
      <c r="I227" s="29"/>
      <c r="J227" s="29"/>
      <c r="K227" s="29"/>
      <c r="L227" s="29"/>
      <c r="M227" s="29"/>
      <c r="N227" s="103">
        <f>N226</f>
        <v>14188.99</v>
      </c>
      <c r="P227" s="67"/>
    </row>
    <row r="228" spans="1:18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P228" s="65"/>
    </row>
    <row r="229" spans="1:18" ht="15.75" thickBot="1" x14ac:dyDescent="0.3">
      <c r="B229" s="38"/>
      <c r="C229" s="39"/>
      <c r="P229" s="12"/>
      <c r="Q229" s="12"/>
      <c r="R229" s="2"/>
    </row>
    <row r="230" spans="1:18" ht="15.75" thickBot="1" x14ac:dyDescent="0.3">
      <c r="A230" s="168" t="s">
        <v>47</v>
      </c>
      <c r="B230" s="17" t="s">
        <v>0</v>
      </c>
      <c r="C230" s="17" t="s">
        <v>1</v>
      </c>
      <c r="D230" s="16" t="s">
        <v>2</v>
      </c>
      <c r="E230" s="14" t="s">
        <v>3</v>
      </c>
      <c r="F230" s="14" t="s">
        <v>4</v>
      </c>
      <c r="G230" s="14" t="s">
        <v>5</v>
      </c>
      <c r="H230" s="14" t="s">
        <v>6</v>
      </c>
      <c r="I230" s="14" t="s">
        <v>7</v>
      </c>
      <c r="J230" s="14" t="s">
        <v>8</v>
      </c>
      <c r="K230" s="14" t="s">
        <v>9</v>
      </c>
      <c r="L230" s="14" t="s">
        <v>10</v>
      </c>
      <c r="M230" s="15" t="s">
        <v>11</v>
      </c>
      <c r="N230" s="15" t="s">
        <v>12</v>
      </c>
      <c r="P230" s="12"/>
      <c r="Q230" s="12"/>
      <c r="R230" s="2"/>
    </row>
    <row r="231" spans="1:18" x14ac:dyDescent="0.25">
      <c r="A231" s="169"/>
      <c r="B231" s="171" t="s">
        <v>13</v>
      </c>
      <c r="C231" s="51" t="s">
        <v>0</v>
      </c>
      <c r="D231" s="6">
        <v>25849</v>
      </c>
      <c r="E231" s="7">
        <v>91595</v>
      </c>
      <c r="F231" s="7">
        <v>33518</v>
      </c>
      <c r="G231" s="7">
        <v>14685</v>
      </c>
      <c r="H231" s="7">
        <v>373</v>
      </c>
      <c r="I231" s="7">
        <v>10921</v>
      </c>
      <c r="J231" s="7">
        <v>13435</v>
      </c>
      <c r="K231" s="7">
        <v>31887</v>
      </c>
      <c r="L231" s="7">
        <v>597</v>
      </c>
      <c r="M231" s="26">
        <v>2426</v>
      </c>
      <c r="N231" s="8">
        <v>225286</v>
      </c>
      <c r="P231" s="12"/>
      <c r="Q231" s="53"/>
    </row>
    <row r="232" spans="1:18" ht="15.75" thickBot="1" x14ac:dyDescent="0.3">
      <c r="A232" s="169"/>
      <c r="B232" s="172"/>
      <c r="C232" s="52" t="s">
        <v>14</v>
      </c>
      <c r="D232" s="9">
        <v>2322640.4900000002</v>
      </c>
      <c r="E232" s="10">
        <v>7241998.3099999996</v>
      </c>
      <c r="F232" s="10">
        <v>2923364.95</v>
      </c>
      <c r="G232" s="10">
        <v>949783.21</v>
      </c>
      <c r="H232" s="10">
        <v>27916.400000000001</v>
      </c>
      <c r="I232" s="10">
        <v>1072650.83</v>
      </c>
      <c r="J232" s="10">
        <v>1130220.45</v>
      </c>
      <c r="K232" s="10">
        <v>2289668.36</v>
      </c>
      <c r="L232" s="10">
        <v>71438.539999999994</v>
      </c>
      <c r="M232" s="10">
        <v>203264.43</v>
      </c>
      <c r="N232" s="11">
        <v>18232945.969999999</v>
      </c>
      <c r="P232" s="12"/>
      <c r="Q232" s="53"/>
    </row>
    <row r="233" spans="1:18" x14ac:dyDescent="0.25">
      <c r="A233" s="169"/>
      <c r="B233" s="173" t="s">
        <v>15</v>
      </c>
      <c r="C233" s="51" t="s">
        <v>0</v>
      </c>
      <c r="D233" s="6">
        <v>1733</v>
      </c>
      <c r="E233" s="6">
        <v>4348</v>
      </c>
      <c r="F233" s="6">
        <v>9558</v>
      </c>
      <c r="G233" s="6">
        <v>2449</v>
      </c>
      <c r="H233" s="6"/>
      <c r="I233" s="6">
        <v>328</v>
      </c>
      <c r="J233" s="6">
        <v>595</v>
      </c>
      <c r="K233" s="6">
        <v>3318</v>
      </c>
      <c r="L233" s="6">
        <v>30</v>
      </c>
      <c r="M233" s="6"/>
      <c r="N233" s="92">
        <v>22359</v>
      </c>
      <c r="O233" s="12"/>
      <c r="P233" s="35"/>
      <c r="Q233" s="13"/>
    </row>
    <row r="234" spans="1:18" ht="15.75" thickBot="1" x14ac:dyDescent="0.3">
      <c r="A234" s="169"/>
      <c r="B234" s="174"/>
      <c r="C234" s="52" t="s">
        <v>14</v>
      </c>
      <c r="D234" s="9">
        <v>6221.4700000000012</v>
      </c>
      <c r="E234" s="9">
        <v>15609.319999999998</v>
      </c>
      <c r="F234" s="9">
        <v>34313.219999999994</v>
      </c>
      <c r="G234" s="9">
        <v>8791.909999999998</v>
      </c>
      <c r="H234" s="9"/>
      <c r="I234" s="9">
        <v>1177.5200000000002</v>
      </c>
      <c r="J234" s="9">
        <v>2136.0500000000002</v>
      </c>
      <c r="K234" s="9">
        <v>11911.620000000003</v>
      </c>
      <c r="L234" s="9">
        <v>107.7</v>
      </c>
      <c r="M234" s="9"/>
      <c r="N234" s="93">
        <v>80268.809999999983</v>
      </c>
      <c r="O234" s="12"/>
      <c r="P234" s="35"/>
      <c r="Q234" s="13"/>
    </row>
    <row r="235" spans="1:18" x14ac:dyDescent="0.25">
      <c r="A235" s="169"/>
      <c r="B235" s="171" t="s">
        <v>16</v>
      </c>
      <c r="C235" s="51" t="s">
        <v>0</v>
      </c>
      <c r="D235" s="6">
        <v>16176</v>
      </c>
      <c r="E235" s="7">
        <v>2874</v>
      </c>
      <c r="F235" s="7">
        <v>6608</v>
      </c>
      <c r="G235" s="7">
        <v>1537</v>
      </c>
      <c r="H235" s="7">
        <v>328</v>
      </c>
      <c r="I235" s="7">
        <v>4216</v>
      </c>
      <c r="J235" s="7">
        <v>5184</v>
      </c>
      <c r="K235" s="7">
        <v>556</v>
      </c>
      <c r="L235" s="7">
        <v>567</v>
      </c>
      <c r="M235" s="26"/>
      <c r="N235" s="8">
        <v>38046</v>
      </c>
    </row>
    <row r="236" spans="1:18" ht="15.75" thickBot="1" x14ac:dyDescent="0.3">
      <c r="A236" s="169"/>
      <c r="B236" s="172"/>
      <c r="C236" s="52" t="s">
        <v>14</v>
      </c>
      <c r="D236" s="87">
        <v>10514539.82</v>
      </c>
      <c r="E236" s="88">
        <v>2597037.15</v>
      </c>
      <c r="F236" s="88">
        <v>3215798.86</v>
      </c>
      <c r="G236" s="88">
        <v>1160800.54</v>
      </c>
      <c r="H236" s="88">
        <v>279047.56</v>
      </c>
      <c r="I236" s="88">
        <v>2708199.3</v>
      </c>
      <c r="J236" s="88">
        <v>2951814.63</v>
      </c>
      <c r="K236" s="88">
        <v>218388.9</v>
      </c>
      <c r="L236" s="88">
        <v>759243.19</v>
      </c>
      <c r="M236" s="89"/>
      <c r="N236" s="76">
        <v>24404869.949999999</v>
      </c>
      <c r="P236" s="62"/>
    </row>
    <row r="237" spans="1:18" x14ac:dyDescent="0.25">
      <c r="A237" s="169"/>
      <c r="B237" s="166" t="s">
        <v>17</v>
      </c>
      <c r="C237" s="51" t="s">
        <v>0</v>
      </c>
      <c r="D237" s="6">
        <v>496</v>
      </c>
      <c r="E237" s="6" t="s">
        <v>28</v>
      </c>
      <c r="F237" s="6">
        <v>68</v>
      </c>
      <c r="G237" s="6">
        <v>36</v>
      </c>
      <c r="H237" s="6">
        <v>2</v>
      </c>
      <c r="I237" s="6">
        <v>215</v>
      </c>
      <c r="J237" s="6">
        <v>101</v>
      </c>
      <c r="K237" s="6">
        <v>4</v>
      </c>
      <c r="L237" s="6" t="s">
        <v>28</v>
      </c>
      <c r="M237" s="6"/>
      <c r="N237" s="92">
        <v>922</v>
      </c>
      <c r="P237" s="28"/>
      <c r="Q237" s="63"/>
    </row>
    <row r="238" spans="1:18" ht="15.75" thickBot="1" x14ac:dyDescent="0.3">
      <c r="A238" s="169"/>
      <c r="B238" s="167"/>
      <c r="C238" s="52" t="s">
        <v>14</v>
      </c>
      <c r="D238" s="9">
        <v>642350.77</v>
      </c>
      <c r="E238" s="9" t="s">
        <v>28</v>
      </c>
      <c r="F238" s="9">
        <v>91376.58</v>
      </c>
      <c r="G238" s="9">
        <v>35139.47</v>
      </c>
      <c r="H238" s="9">
        <v>3796.52</v>
      </c>
      <c r="I238" s="9">
        <v>362000.81</v>
      </c>
      <c r="J238" s="9">
        <v>131745.45000000001</v>
      </c>
      <c r="K238" s="9">
        <v>8775.82</v>
      </c>
      <c r="L238" s="9" t="s">
        <v>28</v>
      </c>
      <c r="M238" s="9"/>
      <c r="N238" s="93">
        <v>1275185.42</v>
      </c>
      <c r="P238" s="28"/>
    </row>
    <row r="239" spans="1:18" ht="15" customHeight="1" x14ac:dyDescent="0.25">
      <c r="A239" s="169"/>
      <c r="B239" s="171" t="s">
        <v>42</v>
      </c>
      <c r="C239" s="51" t="s">
        <v>0</v>
      </c>
      <c r="D239" s="6">
        <f>D13+D53+D79+D124+D158+D180</f>
        <v>4906</v>
      </c>
      <c r="E239" s="6">
        <f t="shared" ref="E239:N239" si="22">E13+E53+E79+E124+E158+E180</f>
        <v>2345</v>
      </c>
      <c r="F239" s="6">
        <f t="shared" si="22"/>
        <v>12010</v>
      </c>
      <c r="G239" s="6">
        <f t="shared" si="22"/>
        <v>3778</v>
      </c>
      <c r="H239" s="6">
        <f t="shared" si="22"/>
        <v>1885</v>
      </c>
      <c r="I239" s="6">
        <f t="shared" si="22"/>
        <v>5768</v>
      </c>
      <c r="J239" s="6">
        <f t="shared" si="22"/>
        <v>7592</v>
      </c>
      <c r="K239" s="6">
        <f t="shared" si="22"/>
        <v>2540</v>
      </c>
      <c r="L239" s="6">
        <f t="shared" si="22"/>
        <v>1388</v>
      </c>
      <c r="M239" s="6">
        <f t="shared" si="22"/>
        <v>0</v>
      </c>
      <c r="N239" s="92">
        <f t="shared" si="22"/>
        <v>42212</v>
      </c>
      <c r="P239" s="28"/>
    </row>
    <row r="240" spans="1:18" ht="15.75" thickBot="1" x14ac:dyDescent="0.3">
      <c r="A240" s="169"/>
      <c r="B240" s="172"/>
      <c r="C240" s="52" t="s">
        <v>14</v>
      </c>
      <c r="D240" s="9">
        <f>D14+D54+D80+D125+D159+D181</f>
        <v>699439.88</v>
      </c>
      <c r="E240" s="9">
        <f t="shared" ref="E240:N240" si="23">E14+E54+E80+E125+E159+E181</f>
        <v>489243.51999999996</v>
      </c>
      <c r="F240" s="9">
        <f t="shared" si="23"/>
        <v>1034968.46</v>
      </c>
      <c r="G240" s="9">
        <f t="shared" si="23"/>
        <v>372793.1</v>
      </c>
      <c r="H240" s="9">
        <f t="shared" si="23"/>
        <v>180287.33000000002</v>
      </c>
      <c r="I240" s="9">
        <f t="shared" si="23"/>
        <v>306489.68</v>
      </c>
      <c r="J240" s="9">
        <f t="shared" si="23"/>
        <v>723820.82000000007</v>
      </c>
      <c r="K240" s="9">
        <f t="shared" si="23"/>
        <v>286636.78000000003</v>
      </c>
      <c r="L240" s="9">
        <f t="shared" si="23"/>
        <v>96864.26999999999</v>
      </c>
      <c r="M240" s="9">
        <f t="shared" si="23"/>
        <v>0</v>
      </c>
      <c r="N240" s="93">
        <f t="shared" si="23"/>
        <v>4190543.84</v>
      </c>
      <c r="P240" s="28"/>
    </row>
    <row r="241" spans="1:18" ht="15" customHeight="1" x14ac:dyDescent="0.25">
      <c r="A241" s="169"/>
      <c r="B241" s="166" t="s">
        <v>43</v>
      </c>
      <c r="C241" s="51" t="s">
        <v>0</v>
      </c>
      <c r="D241" s="6">
        <f>D30+D55+D81+D126+D160+D182</f>
        <v>17448</v>
      </c>
      <c r="E241" s="6">
        <f t="shared" ref="E241:N241" si="24">E30+E55+E81+E126+E160+E182</f>
        <v>8708</v>
      </c>
      <c r="F241" s="6">
        <f t="shared" si="24"/>
        <v>9746</v>
      </c>
      <c r="G241" s="6">
        <f t="shared" si="24"/>
        <v>7545</v>
      </c>
      <c r="H241" s="6">
        <f t="shared" si="24"/>
        <v>0</v>
      </c>
      <c r="I241" s="6">
        <f t="shared" si="24"/>
        <v>15877</v>
      </c>
      <c r="J241" s="6">
        <f t="shared" si="24"/>
        <v>8273</v>
      </c>
      <c r="K241" s="6">
        <f t="shared" si="24"/>
        <v>3898</v>
      </c>
      <c r="L241" s="6">
        <f t="shared" si="24"/>
        <v>111</v>
      </c>
      <c r="M241" s="6">
        <f t="shared" si="24"/>
        <v>0</v>
      </c>
      <c r="N241" s="92">
        <f t="shared" si="24"/>
        <v>71606</v>
      </c>
      <c r="P241" s="28"/>
    </row>
    <row r="242" spans="1:18" ht="15.75" thickBot="1" x14ac:dyDescent="0.3">
      <c r="A242" s="169"/>
      <c r="B242" s="167"/>
      <c r="C242" s="52" t="s">
        <v>14</v>
      </c>
      <c r="D242" s="9">
        <f>D31+D56+D82+D127+D161+D183</f>
        <v>974690</v>
      </c>
      <c r="E242" s="9">
        <f t="shared" ref="E242:N242" si="25">E31+E56+E82+E127+E161+E183</f>
        <v>477140.5</v>
      </c>
      <c r="F242" s="9">
        <f t="shared" si="25"/>
        <v>351776.5</v>
      </c>
      <c r="G242" s="9">
        <f t="shared" si="25"/>
        <v>279249.5</v>
      </c>
      <c r="H242" s="9">
        <f t="shared" si="25"/>
        <v>0</v>
      </c>
      <c r="I242" s="9">
        <f t="shared" si="25"/>
        <v>597196</v>
      </c>
      <c r="J242" s="9">
        <f t="shared" si="25"/>
        <v>306398.5</v>
      </c>
      <c r="K242" s="9">
        <f t="shared" si="25"/>
        <v>169431</v>
      </c>
      <c r="L242" s="9">
        <f t="shared" si="25"/>
        <v>4104</v>
      </c>
      <c r="M242" s="9">
        <f t="shared" si="25"/>
        <v>0</v>
      </c>
      <c r="N242" s="93">
        <f t="shared" si="25"/>
        <v>3159986</v>
      </c>
      <c r="P242" s="28"/>
    </row>
    <row r="243" spans="1:18" x14ac:dyDescent="0.25">
      <c r="A243" s="169"/>
      <c r="B243" s="171" t="s">
        <v>20</v>
      </c>
      <c r="C243" s="51" t="s">
        <v>0</v>
      </c>
      <c r="D243" s="7" t="s">
        <v>28</v>
      </c>
      <c r="E243" s="7" t="s">
        <v>28</v>
      </c>
      <c r="F243" s="7">
        <v>656</v>
      </c>
      <c r="G243" s="7" t="s">
        <v>28</v>
      </c>
      <c r="H243" s="7" t="s">
        <v>28</v>
      </c>
      <c r="I243" s="7" t="s">
        <v>28</v>
      </c>
      <c r="J243" s="7" t="s">
        <v>28</v>
      </c>
      <c r="K243" s="7">
        <v>1212</v>
      </c>
      <c r="L243" s="7" t="s">
        <v>28</v>
      </c>
      <c r="M243" s="7"/>
      <c r="N243" s="94">
        <v>1868</v>
      </c>
      <c r="P243" s="54"/>
    </row>
    <row r="244" spans="1:18" ht="15.75" thickBot="1" x14ac:dyDescent="0.3">
      <c r="A244" s="169"/>
      <c r="B244" s="172"/>
      <c r="C244" s="52" t="s">
        <v>14</v>
      </c>
      <c r="D244" s="10" t="s">
        <v>28</v>
      </c>
      <c r="E244" s="10" t="s">
        <v>28</v>
      </c>
      <c r="F244" s="10">
        <v>19680</v>
      </c>
      <c r="G244" s="10" t="s">
        <v>28</v>
      </c>
      <c r="H244" s="10" t="s">
        <v>28</v>
      </c>
      <c r="I244" s="10" t="s">
        <v>28</v>
      </c>
      <c r="J244" s="10" t="s">
        <v>28</v>
      </c>
      <c r="K244" s="10">
        <v>36360</v>
      </c>
      <c r="L244" s="10" t="s">
        <v>28</v>
      </c>
      <c r="M244" s="10"/>
      <c r="N244" s="95">
        <v>56040</v>
      </c>
      <c r="P244" s="28"/>
    </row>
    <row r="245" spans="1:18" ht="15.75" thickBot="1" x14ac:dyDescent="0.3">
      <c r="A245" s="169"/>
      <c r="B245" s="166" t="s">
        <v>26</v>
      </c>
      <c r="C245" s="137" t="s">
        <v>0</v>
      </c>
      <c r="D245" s="138"/>
      <c r="E245" s="138"/>
      <c r="F245" s="138"/>
      <c r="G245" s="138"/>
      <c r="H245" s="138"/>
      <c r="I245" s="138">
        <v>3005</v>
      </c>
      <c r="J245" s="138"/>
      <c r="K245" s="138"/>
      <c r="L245" s="138"/>
      <c r="M245" s="138"/>
      <c r="N245" s="139">
        <v>3005</v>
      </c>
      <c r="P245" s="28"/>
    </row>
    <row r="246" spans="1:18" ht="15.75" thickBot="1" x14ac:dyDescent="0.3">
      <c r="A246" s="169"/>
      <c r="B246" s="167"/>
      <c r="C246" s="140" t="s">
        <v>14</v>
      </c>
      <c r="D246" s="141"/>
      <c r="E246" s="141"/>
      <c r="F246" s="141"/>
      <c r="G246" s="141"/>
      <c r="H246" s="141"/>
      <c r="I246" s="141">
        <v>13522.5</v>
      </c>
      <c r="J246" s="141"/>
      <c r="K246" s="141"/>
      <c r="L246" s="141"/>
      <c r="M246" s="141"/>
      <c r="N246" s="142">
        <v>13522.5</v>
      </c>
      <c r="P246" s="28"/>
    </row>
    <row r="247" spans="1:18" x14ac:dyDescent="0.25">
      <c r="A247" s="169"/>
      <c r="B247" s="171" t="s">
        <v>36</v>
      </c>
      <c r="C247" s="51" t="s">
        <v>0</v>
      </c>
      <c r="D247" s="6">
        <f>D15+D32+D57+D105+D107+D128+D162+D184+D186</f>
        <v>23774</v>
      </c>
      <c r="E247" s="6">
        <f t="shared" ref="E247:N247" si="26">E15+E32+E57+E105+E107+E128+E162+E184+E186</f>
        <v>10346</v>
      </c>
      <c r="F247" s="6">
        <f t="shared" si="26"/>
        <v>27928</v>
      </c>
      <c r="G247" s="6">
        <f t="shared" si="26"/>
        <v>26678</v>
      </c>
      <c r="H247" s="6">
        <f t="shared" si="26"/>
        <v>38</v>
      </c>
      <c r="I247" s="6">
        <f t="shared" si="26"/>
        <v>12376</v>
      </c>
      <c r="J247" s="6">
        <f t="shared" si="26"/>
        <v>8763</v>
      </c>
      <c r="K247" s="6">
        <f t="shared" si="26"/>
        <v>11362</v>
      </c>
      <c r="L247" s="6">
        <f t="shared" si="26"/>
        <v>3</v>
      </c>
      <c r="M247" s="6">
        <f t="shared" si="26"/>
        <v>0</v>
      </c>
      <c r="N247" s="92">
        <f t="shared" si="26"/>
        <v>121268</v>
      </c>
      <c r="P247" s="28"/>
    </row>
    <row r="248" spans="1:18" ht="15.75" thickBot="1" x14ac:dyDescent="0.3">
      <c r="A248" s="169"/>
      <c r="B248" s="172"/>
      <c r="C248" s="52" t="s">
        <v>14</v>
      </c>
      <c r="D248" s="9">
        <f>D16+D33+D58+D106+D108+D129+D163+D185+D187</f>
        <v>137842.55999999997</v>
      </c>
      <c r="E248" s="9">
        <f t="shared" ref="E248:N248" si="27">E16+E33+E58+E106+E108+E129+E163+E185+E187</f>
        <v>60627.96</v>
      </c>
      <c r="F248" s="9">
        <f t="shared" si="27"/>
        <v>166625.28</v>
      </c>
      <c r="G248" s="9">
        <f t="shared" si="27"/>
        <v>157470.72</v>
      </c>
      <c r="H248" s="9">
        <f t="shared" si="27"/>
        <v>218.88</v>
      </c>
      <c r="I248" s="9">
        <f t="shared" si="27"/>
        <v>72086.399999999994</v>
      </c>
      <c r="J248" s="9">
        <f t="shared" si="27"/>
        <v>51143.040000000001</v>
      </c>
      <c r="K248" s="9">
        <f t="shared" si="27"/>
        <v>66600.959999999992</v>
      </c>
      <c r="L248" s="9">
        <f t="shared" si="27"/>
        <v>17.28</v>
      </c>
      <c r="M248" s="9">
        <f t="shared" si="27"/>
        <v>0</v>
      </c>
      <c r="N248" s="93">
        <f t="shared" si="27"/>
        <v>712633.08000000007</v>
      </c>
      <c r="P248" s="28"/>
    </row>
    <row r="249" spans="1:18" x14ac:dyDescent="0.25">
      <c r="A249" s="169"/>
      <c r="B249" s="166" t="s">
        <v>38</v>
      </c>
      <c r="C249" s="51" t="s">
        <v>0</v>
      </c>
      <c r="D249" s="6">
        <f>D164+D188</f>
        <v>418</v>
      </c>
      <c r="E249" s="6">
        <f t="shared" ref="E249:N249" si="28">E164+E188</f>
        <v>0</v>
      </c>
      <c r="F249" s="6">
        <f t="shared" si="28"/>
        <v>1553</v>
      </c>
      <c r="G249" s="6">
        <f t="shared" si="28"/>
        <v>1290</v>
      </c>
      <c r="H249" s="6">
        <f t="shared" si="28"/>
        <v>0</v>
      </c>
      <c r="I249" s="6">
        <f t="shared" si="28"/>
        <v>0</v>
      </c>
      <c r="J249" s="6">
        <f t="shared" si="28"/>
        <v>0</v>
      </c>
      <c r="K249" s="6">
        <f t="shared" si="28"/>
        <v>0</v>
      </c>
      <c r="L249" s="6">
        <f t="shared" si="28"/>
        <v>0</v>
      </c>
      <c r="M249" s="6">
        <f t="shared" si="28"/>
        <v>0</v>
      </c>
      <c r="N249" s="92">
        <f t="shared" si="28"/>
        <v>3261</v>
      </c>
      <c r="P249" s="28"/>
    </row>
    <row r="250" spans="1:18" ht="15.75" thickBot="1" x14ac:dyDescent="0.3">
      <c r="A250" s="169"/>
      <c r="B250" s="167"/>
      <c r="C250" s="52" t="s">
        <v>14</v>
      </c>
      <c r="D250" s="9">
        <f>D165+D189</f>
        <v>4599.88</v>
      </c>
      <c r="E250" s="9">
        <f t="shared" ref="E250:N250" si="29">E165+E189</f>
        <v>0</v>
      </c>
      <c r="F250" s="9">
        <f t="shared" si="29"/>
        <v>8945.2800000000007</v>
      </c>
      <c r="G250" s="9">
        <f t="shared" si="29"/>
        <v>7430.4</v>
      </c>
      <c r="H250" s="9">
        <f t="shared" si="29"/>
        <v>0</v>
      </c>
      <c r="I250" s="9">
        <f t="shared" si="29"/>
        <v>0</v>
      </c>
      <c r="J250" s="9">
        <f t="shared" si="29"/>
        <v>0</v>
      </c>
      <c r="K250" s="9">
        <f t="shared" si="29"/>
        <v>0</v>
      </c>
      <c r="L250" s="9">
        <f t="shared" si="29"/>
        <v>0</v>
      </c>
      <c r="M250" s="9">
        <f t="shared" si="29"/>
        <v>0</v>
      </c>
      <c r="N250" s="93">
        <f t="shared" si="29"/>
        <v>20975.559999999998</v>
      </c>
      <c r="P250" s="28"/>
    </row>
    <row r="251" spans="1:18" x14ac:dyDescent="0.25">
      <c r="A251" s="169"/>
      <c r="B251" s="166" t="s">
        <v>25</v>
      </c>
      <c r="C251" s="51" t="s">
        <v>0</v>
      </c>
      <c r="D251" s="6"/>
      <c r="E251" s="6">
        <v>2713</v>
      </c>
      <c r="F251" s="6"/>
      <c r="G251" s="6"/>
      <c r="H251" s="6"/>
      <c r="I251" s="6"/>
      <c r="J251" s="6"/>
      <c r="K251" s="6"/>
      <c r="L251" s="6"/>
      <c r="M251" s="6"/>
      <c r="N251" s="92">
        <v>2713</v>
      </c>
    </row>
    <row r="252" spans="1:18" ht="15.75" thickBot="1" x14ac:dyDescent="0.3">
      <c r="A252" s="169"/>
      <c r="B252" s="167"/>
      <c r="C252" s="52" t="s">
        <v>14</v>
      </c>
      <c r="D252" s="9"/>
      <c r="E252" s="9">
        <v>14188.99</v>
      </c>
      <c r="F252" s="9"/>
      <c r="G252" s="9"/>
      <c r="H252" s="9"/>
      <c r="I252" s="9"/>
      <c r="J252" s="9"/>
      <c r="K252" s="9"/>
      <c r="L252" s="9"/>
      <c r="M252" s="9"/>
      <c r="N252" s="93">
        <v>14188.99</v>
      </c>
    </row>
    <row r="253" spans="1:18" x14ac:dyDescent="0.25">
      <c r="A253" s="169"/>
      <c r="B253" s="171" t="s">
        <v>45</v>
      </c>
      <c r="C253" s="51" t="s">
        <v>0</v>
      </c>
      <c r="D253" s="6"/>
      <c r="E253" s="7"/>
      <c r="F253" s="7"/>
      <c r="G253" s="7"/>
      <c r="H253" s="7"/>
      <c r="I253" s="7">
        <v>33763</v>
      </c>
      <c r="J253" s="7"/>
      <c r="K253" s="7"/>
      <c r="L253" s="7"/>
      <c r="M253" s="26"/>
      <c r="N253" s="8">
        <v>33763</v>
      </c>
      <c r="P253" s="45"/>
      <c r="Q253" s="45"/>
      <c r="R253" s="46"/>
    </row>
    <row r="254" spans="1:18" ht="15.75" thickBot="1" x14ac:dyDescent="0.3">
      <c r="A254" s="169"/>
      <c r="B254" s="172"/>
      <c r="C254" s="52" t="s">
        <v>14</v>
      </c>
      <c r="D254" s="9"/>
      <c r="E254" s="10"/>
      <c r="F254" s="10"/>
      <c r="G254" s="10"/>
      <c r="H254" s="10"/>
      <c r="I254" s="10">
        <v>1794000</v>
      </c>
      <c r="J254" s="10"/>
      <c r="K254" s="10"/>
      <c r="L254" s="10"/>
      <c r="M254" s="27"/>
      <c r="N254" s="11">
        <v>1794000</v>
      </c>
      <c r="P254" s="45"/>
      <c r="Q254" s="45"/>
      <c r="R254" s="46"/>
    </row>
    <row r="255" spans="1:18" x14ac:dyDescent="0.25">
      <c r="A255" s="169"/>
      <c r="B255" s="166" t="s">
        <v>23</v>
      </c>
      <c r="C255" s="51" t="s">
        <v>0</v>
      </c>
      <c r="D255" s="6">
        <v>285</v>
      </c>
      <c r="E255" s="7">
        <v>430</v>
      </c>
      <c r="F255" s="7">
        <v>197</v>
      </c>
      <c r="G255" s="7">
        <v>292</v>
      </c>
      <c r="H255" s="7"/>
      <c r="I255" s="7">
        <v>158</v>
      </c>
      <c r="J255" s="7">
        <v>205</v>
      </c>
      <c r="K255" s="7">
        <v>40</v>
      </c>
      <c r="L255" s="7"/>
      <c r="M255" s="26"/>
      <c r="N255" s="8">
        <v>1607</v>
      </c>
    </row>
    <row r="256" spans="1:18" ht="15.75" thickBot="1" x14ac:dyDescent="0.3">
      <c r="A256" s="169"/>
      <c r="B256" s="167"/>
      <c r="C256" s="52" t="s">
        <v>14</v>
      </c>
      <c r="D256" s="9">
        <v>8835</v>
      </c>
      <c r="E256" s="10">
        <v>13330</v>
      </c>
      <c r="F256" s="10">
        <v>6107</v>
      </c>
      <c r="G256" s="10">
        <v>9052</v>
      </c>
      <c r="H256" s="10"/>
      <c r="I256" s="10">
        <v>4898</v>
      </c>
      <c r="J256" s="10">
        <v>6355</v>
      </c>
      <c r="K256" s="10">
        <v>1240</v>
      </c>
      <c r="L256" s="10"/>
      <c r="M256" s="27"/>
      <c r="N256" s="11">
        <v>49817</v>
      </c>
    </row>
    <row r="257" spans="1:18" x14ac:dyDescent="0.25">
      <c r="A257" s="169"/>
      <c r="B257" s="166" t="s">
        <v>27</v>
      </c>
      <c r="C257" s="51" t="s">
        <v>0</v>
      </c>
      <c r="D257" s="6">
        <v>6390</v>
      </c>
      <c r="E257" s="7" t="s">
        <v>28</v>
      </c>
      <c r="F257" s="7" t="s">
        <v>28</v>
      </c>
      <c r="G257" s="7" t="s">
        <v>28</v>
      </c>
      <c r="H257" s="7" t="s">
        <v>28</v>
      </c>
      <c r="I257" s="7">
        <v>15991</v>
      </c>
      <c r="J257" s="7" t="s">
        <v>28</v>
      </c>
      <c r="K257" s="7" t="s">
        <v>28</v>
      </c>
      <c r="L257" s="7">
        <v>23</v>
      </c>
      <c r="M257" s="26"/>
      <c r="N257" s="8">
        <v>22404</v>
      </c>
    </row>
    <row r="258" spans="1:18" ht="15.75" thickBot="1" x14ac:dyDescent="0.3">
      <c r="A258" s="169"/>
      <c r="B258" s="167"/>
      <c r="C258" s="52" t="s">
        <v>14</v>
      </c>
      <c r="D258" s="9">
        <v>42068.160000000003</v>
      </c>
      <c r="E258" s="10" t="s">
        <v>28</v>
      </c>
      <c r="F258" s="10" t="s">
        <v>28</v>
      </c>
      <c r="G258" s="10" t="s">
        <v>28</v>
      </c>
      <c r="H258" s="10" t="s">
        <v>28</v>
      </c>
      <c r="I258" s="10">
        <v>107740.8</v>
      </c>
      <c r="J258" s="10" t="s">
        <v>28</v>
      </c>
      <c r="K258" s="10" t="s">
        <v>28</v>
      </c>
      <c r="L258" s="10">
        <v>164.16</v>
      </c>
      <c r="M258" s="27"/>
      <c r="N258" s="11">
        <v>149973.12</v>
      </c>
    </row>
    <row r="259" spans="1:18" ht="15.75" thickBot="1" x14ac:dyDescent="0.3">
      <c r="A259" s="170"/>
      <c r="B259" s="42" t="s">
        <v>12</v>
      </c>
      <c r="C259" s="5" t="s">
        <v>14</v>
      </c>
      <c r="D259" s="43">
        <f>D232+D234+D236+D238+D240+D242+D244+D246+D248+D250+D252+D254+D256+D258</f>
        <v>15353228.030000003</v>
      </c>
      <c r="E259" s="43">
        <f t="shared" ref="E259:N259" si="30">E232+E234+E236+E238+E240+E242+E244+E246+E248+E250+E252+E254+E256+E258</f>
        <v>10909175.75</v>
      </c>
      <c r="F259" s="43">
        <f t="shared" si="30"/>
        <v>7852956.1300000008</v>
      </c>
      <c r="G259" s="43">
        <f t="shared" si="30"/>
        <v>2980510.8500000006</v>
      </c>
      <c r="H259" s="43">
        <f t="shared" si="30"/>
        <v>491266.69000000006</v>
      </c>
      <c r="I259" s="43">
        <f t="shared" si="30"/>
        <v>7039961.8399999999</v>
      </c>
      <c r="J259" s="43">
        <f t="shared" si="30"/>
        <v>5303633.9400000004</v>
      </c>
      <c r="K259" s="43">
        <f t="shared" si="30"/>
        <v>3089013.4399999995</v>
      </c>
      <c r="L259" s="43">
        <f t="shared" si="30"/>
        <v>931939.14</v>
      </c>
      <c r="M259" s="43">
        <f t="shared" si="30"/>
        <v>203264.43</v>
      </c>
      <c r="N259" s="133">
        <f t="shared" si="30"/>
        <v>54154950.239999995</v>
      </c>
      <c r="O259" s="3"/>
      <c r="P259" s="35"/>
      <c r="Q259" s="35"/>
      <c r="R259" s="13"/>
    </row>
    <row r="260" spans="1:18" ht="15.75" thickBot="1" x14ac:dyDescent="0.3">
      <c r="A260" s="101"/>
      <c r="B260" s="96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8"/>
    </row>
    <row r="261" spans="1:18" ht="30.75" thickBot="1" x14ac:dyDescent="0.3">
      <c r="A261" s="145" t="s">
        <v>49</v>
      </c>
      <c r="B261" s="146" t="s">
        <v>50</v>
      </c>
      <c r="C261" s="5" t="s">
        <v>14</v>
      </c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143">
        <f>N37+N38+N39+N64+N65+N66+N67+N84+N85+N86+N93+N110+N111+N112+N131+N132+N133+N144+N167+N168+N169+N170+N191+N192+N193+N194+N203+N212+N221</f>
        <v>4007752.77</v>
      </c>
      <c r="O261" s="30"/>
    </row>
    <row r="262" spans="1:18" ht="15.75" thickBot="1" x14ac:dyDescent="0.3">
      <c r="A262" s="101"/>
      <c r="B262" s="96"/>
      <c r="C262" s="97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100"/>
      <c r="O262" s="19"/>
    </row>
    <row r="263" spans="1:18" ht="15.75" thickBot="1" x14ac:dyDescent="0.3">
      <c r="A263" s="102"/>
      <c r="B263" s="91" t="s">
        <v>46</v>
      </c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144">
        <f>N259+N261</f>
        <v>58162703.009999998</v>
      </c>
      <c r="O263" s="19"/>
    </row>
    <row r="264" spans="1:18" x14ac:dyDescent="0.25">
      <c r="A264" s="111" t="s">
        <v>34</v>
      </c>
      <c r="C264" s="56"/>
      <c r="D264" s="56"/>
      <c r="E264" s="56"/>
      <c r="F264" s="56"/>
      <c r="G264" s="56"/>
      <c r="H264" s="56"/>
      <c r="I264" s="56"/>
      <c r="J264" s="56"/>
      <c r="K264" s="56"/>
      <c r="L264" s="18"/>
      <c r="M264" s="19"/>
      <c r="N264" s="19"/>
      <c r="O264" s="19"/>
    </row>
    <row r="265" spans="1:18" x14ac:dyDescent="0.25">
      <c r="B265" s="22"/>
      <c r="C265" s="56"/>
      <c r="D265" s="56"/>
      <c r="E265" s="56"/>
      <c r="F265" s="56"/>
      <c r="G265" s="56"/>
      <c r="H265" s="56"/>
      <c r="I265" s="56"/>
      <c r="J265" s="56"/>
      <c r="K265" s="56"/>
      <c r="L265" s="32"/>
    </row>
    <row r="266" spans="1:18" x14ac:dyDescent="0.25">
      <c r="C266" s="57"/>
      <c r="D266" s="56"/>
      <c r="E266" s="56"/>
      <c r="F266" s="56"/>
      <c r="G266" s="56"/>
      <c r="H266" s="56"/>
      <c r="I266" s="56"/>
      <c r="J266" s="56"/>
      <c r="K266" s="56"/>
      <c r="L266" s="56"/>
      <c r="M266" s="19"/>
      <c r="N266" s="19"/>
    </row>
    <row r="267" spans="1:18" x14ac:dyDescent="0.25">
      <c r="C267" s="58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19"/>
    </row>
    <row r="268" spans="1:18" x14ac:dyDescent="0.25">
      <c r="C268" s="2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19"/>
    </row>
    <row r="269" spans="1:18" x14ac:dyDescent="0.25">
      <c r="B269" s="57"/>
      <c r="C269" s="57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19"/>
    </row>
    <row r="270" spans="1:18" x14ac:dyDescent="0.25">
      <c r="B270" s="32"/>
      <c r="C270" s="18"/>
      <c r="D270" s="32"/>
      <c r="E270" s="56"/>
      <c r="F270" s="32"/>
      <c r="G270" s="56"/>
      <c r="H270" s="32"/>
      <c r="I270" s="32"/>
      <c r="J270" s="32"/>
    </row>
    <row r="271" spans="1:18" x14ac:dyDescent="0.25">
      <c r="B271" s="59"/>
      <c r="C271" s="59"/>
      <c r="D271" s="59"/>
      <c r="E271" s="56"/>
      <c r="F271" s="59"/>
      <c r="G271" s="56"/>
      <c r="H271" s="59"/>
      <c r="I271" s="59"/>
      <c r="J271" s="59"/>
      <c r="K271" s="59"/>
      <c r="O271" s="2"/>
      <c r="P271" s="2"/>
      <c r="Q271" s="2"/>
      <c r="R271" s="2"/>
    </row>
    <row r="272" spans="1:18" x14ac:dyDescent="0.25">
      <c r="B272" s="56"/>
      <c r="C272" s="56"/>
      <c r="D272" s="56"/>
      <c r="F272" s="56"/>
      <c r="G272" s="56"/>
      <c r="H272" s="56"/>
      <c r="I272" s="56"/>
      <c r="J272" s="56"/>
      <c r="K272" s="56"/>
      <c r="O272" s="2"/>
      <c r="P272" s="2"/>
      <c r="Q272" s="2"/>
      <c r="R272" s="2"/>
    </row>
  </sheetData>
  <mergeCells count="101">
    <mergeCell ref="B105:B106"/>
    <mergeCell ref="B107:B108"/>
    <mergeCell ref="B128:B129"/>
    <mergeCell ref="B162:B163"/>
    <mergeCell ref="B164:B165"/>
    <mergeCell ref="B30:B31"/>
    <mergeCell ref="B79:B80"/>
    <mergeCell ref="B81:B82"/>
    <mergeCell ref="B53:B54"/>
    <mergeCell ref="B255:B256"/>
    <mergeCell ref="B257:B258"/>
    <mergeCell ref="A230:A259"/>
    <mergeCell ref="B231:B232"/>
    <mergeCell ref="B233:B234"/>
    <mergeCell ref="B235:B236"/>
    <mergeCell ref="B237:B238"/>
    <mergeCell ref="B241:B242"/>
    <mergeCell ref="B243:B244"/>
    <mergeCell ref="B245:B246"/>
    <mergeCell ref="B251:B252"/>
    <mergeCell ref="B253:B254"/>
    <mergeCell ref="B239:B240"/>
    <mergeCell ref="B247:B248"/>
    <mergeCell ref="B249:B250"/>
    <mergeCell ref="P225:P226"/>
    <mergeCell ref="B198:B199"/>
    <mergeCell ref="B200:B201"/>
    <mergeCell ref="B207:B208"/>
    <mergeCell ref="B209:B210"/>
    <mergeCell ref="B216:B217"/>
    <mergeCell ref="B218:B219"/>
    <mergeCell ref="B225:B226"/>
    <mergeCell ref="A224:A227"/>
    <mergeCell ref="A215:A222"/>
    <mergeCell ref="B180:B181"/>
    <mergeCell ref="B182:B183"/>
    <mergeCell ref="B148:B149"/>
    <mergeCell ref="B150:B151"/>
    <mergeCell ref="B152:B153"/>
    <mergeCell ref="B154:B155"/>
    <mergeCell ref="B156:B157"/>
    <mergeCell ref="B158:B159"/>
    <mergeCell ref="B160:B161"/>
    <mergeCell ref="B174:B175"/>
    <mergeCell ref="B141:B142"/>
    <mergeCell ref="B116:B117"/>
    <mergeCell ref="B118:B119"/>
    <mergeCell ref="B124:B125"/>
    <mergeCell ref="B126:B127"/>
    <mergeCell ref="A136:A145"/>
    <mergeCell ref="A115:A134"/>
    <mergeCell ref="B176:B177"/>
    <mergeCell ref="B178:B179"/>
    <mergeCell ref="A147:A171"/>
    <mergeCell ref="B2:N2"/>
    <mergeCell ref="B7:B8"/>
    <mergeCell ref="B9:B10"/>
    <mergeCell ref="B11:B12"/>
    <mergeCell ref="A6:A19"/>
    <mergeCell ref="B4:C4"/>
    <mergeCell ref="B71:B72"/>
    <mergeCell ref="B73:B74"/>
    <mergeCell ref="B75:B76"/>
    <mergeCell ref="A70:A87"/>
    <mergeCell ref="B43:B44"/>
    <mergeCell ref="B45:B46"/>
    <mergeCell ref="B47:B48"/>
    <mergeCell ref="B49:B50"/>
    <mergeCell ref="B51:B52"/>
    <mergeCell ref="B59:B60"/>
    <mergeCell ref="B61:B62"/>
    <mergeCell ref="A42:A68"/>
    <mergeCell ref="B55:B56"/>
    <mergeCell ref="B13:B14"/>
    <mergeCell ref="B15:B16"/>
    <mergeCell ref="B32:B33"/>
    <mergeCell ref="B57:B58"/>
    <mergeCell ref="B184:B185"/>
    <mergeCell ref="B186:B187"/>
    <mergeCell ref="B188:B189"/>
    <mergeCell ref="A206:A213"/>
    <mergeCell ref="A197:A204"/>
    <mergeCell ref="A173:A195"/>
    <mergeCell ref="B22:B23"/>
    <mergeCell ref="B24:B25"/>
    <mergeCell ref="B26:B27"/>
    <mergeCell ref="B28:B29"/>
    <mergeCell ref="B34:B35"/>
    <mergeCell ref="A21:A40"/>
    <mergeCell ref="B77:B78"/>
    <mergeCell ref="B90:B91"/>
    <mergeCell ref="B97:B98"/>
    <mergeCell ref="B99:B100"/>
    <mergeCell ref="B101:B102"/>
    <mergeCell ref="B103:B104"/>
    <mergeCell ref="A96:A113"/>
    <mergeCell ref="A89:A94"/>
    <mergeCell ref="B120:B121"/>
    <mergeCell ref="B122:B123"/>
    <mergeCell ref="B137:B138"/>
    <mergeCell ref="B139:B140"/>
  </mergeCells>
  <pageMargins left="0" right="0" top="0.74803149606299213" bottom="0.74803149606299213" header="0.31496062992125984" footer="0.31496062992125984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MIGUEL PLACIDO ROMAN ROMERO</dc:creator>
  <cp:lastModifiedBy>rpr29q</cp:lastModifiedBy>
  <cp:lastPrinted>2022-05-18T07:27:46Z</cp:lastPrinted>
  <dcterms:created xsi:type="dcterms:W3CDTF">2021-04-12T06:32:57Z</dcterms:created>
  <dcterms:modified xsi:type="dcterms:W3CDTF">2022-05-18T08:04:35Z</dcterms:modified>
</cp:coreProperties>
</file>