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SG\GestEco\PRESUPUESTOS\Presupuestos 2020\"/>
    </mc:Choice>
  </mc:AlternateContent>
  <bookViews>
    <workbookView xWindow="0" yWindow="0" windowWidth="28800" windowHeight="12435"/>
  </bookViews>
  <sheets>
    <sheet name="Sección17" sheetId="1" r:id="rId1"/>
  </sheets>
  <definedNames>
    <definedName name="_xlnm.Print_Area" localSheetId="0">Sección17!$A$1:$P$128</definedName>
    <definedName name="_xlnm.Print_Titles" localSheetId="0">Sección17!$1:$1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M2" i="1"/>
  <c r="N2" i="1"/>
  <c r="O2" i="1"/>
  <c r="P2" i="1"/>
  <c r="Q2" i="1"/>
  <c r="R2" i="1"/>
  <c r="K2" i="1"/>
  <c r="O5" i="1" l="1"/>
  <c r="O119" i="1"/>
  <c r="P60" i="1"/>
  <c r="P61" i="1"/>
  <c r="O105" i="1"/>
  <c r="O30" i="1" l="1"/>
  <c r="P34" i="1"/>
  <c r="P109" i="1" l="1"/>
  <c r="P106" i="1"/>
  <c r="P107" i="1"/>
  <c r="P108" i="1"/>
  <c r="O63" i="1"/>
  <c r="M37" i="1"/>
  <c r="P41" i="1"/>
  <c r="N37" i="1"/>
  <c r="O37" i="1"/>
  <c r="P37" i="1" l="1"/>
  <c r="O125" i="1" l="1"/>
  <c r="N123" i="1" l="1"/>
  <c r="M123" i="1"/>
  <c r="N119" i="1"/>
  <c r="M119" i="1"/>
  <c r="N114" i="1"/>
  <c r="M114" i="1"/>
  <c r="N110" i="1"/>
  <c r="M110" i="1"/>
  <c r="O110" i="1"/>
  <c r="N105" i="1"/>
  <c r="M105" i="1"/>
  <c r="N95" i="1"/>
  <c r="M95" i="1"/>
  <c r="N93" i="1"/>
  <c r="M93" i="1"/>
  <c r="N81" i="1"/>
  <c r="M81" i="1"/>
  <c r="N77" i="1"/>
  <c r="M77" i="1"/>
  <c r="O77" i="1"/>
  <c r="N73" i="1"/>
  <c r="M73" i="1"/>
  <c r="N63" i="1"/>
  <c r="M63" i="1"/>
  <c r="N51" i="1"/>
  <c r="M51" i="1"/>
  <c r="N44" i="1"/>
  <c r="M44" i="1"/>
  <c r="N35" i="1"/>
  <c r="M35" i="1"/>
  <c r="N30" i="1"/>
  <c r="N29" i="1" s="1"/>
  <c r="M30" i="1"/>
  <c r="N27" i="1"/>
  <c r="M27" i="1"/>
  <c r="N25" i="1"/>
  <c r="M25" i="1"/>
  <c r="N20" i="1"/>
  <c r="M20" i="1"/>
  <c r="N14" i="1"/>
  <c r="M14" i="1"/>
  <c r="N9" i="1"/>
  <c r="M9" i="1"/>
  <c r="N5" i="1"/>
  <c r="M5" i="1"/>
  <c r="O95" i="1"/>
  <c r="O14" i="1"/>
  <c r="O123" i="1"/>
  <c r="O114" i="1"/>
  <c r="O113" i="1" s="1"/>
  <c r="P105" i="1"/>
  <c r="O93" i="1"/>
  <c r="O81" i="1"/>
  <c r="O73" i="1"/>
  <c r="O51" i="1"/>
  <c r="O44" i="1"/>
  <c r="O35" i="1"/>
  <c r="O29" i="1" s="1"/>
  <c r="O27" i="1"/>
  <c r="O25" i="1"/>
  <c r="O20" i="1"/>
  <c r="O9" i="1"/>
  <c r="M113" i="1" l="1"/>
  <c r="M112" i="1" s="1"/>
  <c r="M29" i="1"/>
  <c r="N104" i="1"/>
  <c r="N76" i="1"/>
  <c r="M104" i="1"/>
  <c r="N19" i="1"/>
  <c r="P29" i="1"/>
  <c r="M43" i="1"/>
  <c r="M4" i="1"/>
  <c r="N43" i="1"/>
  <c r="N113" i="1"/>
  <c r="N112" i="1" s="1"/>
  <c r="N4" i="1"/>
  <c r="M76" i="1"/>
  <c r="M19" i="1"/>
  <c r="O104" i="1"/>
  <c r="P104" i="1" s="1"/>
  <c r="O76" i="1"/>
  <c r="O43" i="1"/>
  <c r="P43" i="1" s="1"/>
  <c r="O19" i="1"/>
  <c r="O4" i="1"/>
  <c r="P4" i="1" s="1"/>
  <c r="P128" i="1"/>
  <c r="P127" i="1"/>
  <c r="P126" i="1"/>
  <c r="P125" i="1"/>
  <c r="P124" i="1"/>
  <c r="P123" i="1"/>
  <c r="P120" i="1"/>
  <c r="P119" i="1"/>
  <c r="P118" i="1"/>
  <c r="P117" i="1"/>
  <c r="P116" i="1"/>
  <c r="P115" i="1"/>
  <c r="P114" i="1"/>
  <c r="P111" i="1"/>
  <c r="P110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5" i="1"/>
  <c r="P74" i="1"/>
  <c r="P73" i="1"/>
  <c r="P72" i="1"/>
  <c r="P71" i="1"/>
  <c r="P70" i="1"/>
  <c r="P69" i="1"/>
  <c r="P67" i="1"/>
  <c r="P66" i="1"/>
  <c r="P65" i="1"/>
  <c r="P64" i="1"/>
  <c r="P63" i="1"/>
  <c r="P62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0" i="1"/>
  <c r="P39" i="1"/>
  <c r="P38" i="1"/>
  <c r="P36" i="1"/>
  <c r="P35" i="1"/>
  <c r="P33" i="1"/>
  <c r="P32" i="1"/>
  <c r="P31" i="1"/>
  <c r="P30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N42" i="1" l="1"/>
  <c r="M42" i="1"/>
  <c r="M3" i="1"/>
  <c r="N3" i="1"/>
  <c r="O112" i="1"/>
  <c r="P112" i="1" s="1"/>
  <c r="P113" i="1"/>
  <c r="O42" i="1"/>
  <c r="P76" i="1"/>
  <c r="O3" i="1"/>
  <c r="P3" i="1" l="1"/>
  <c r="P42" i="1"/>
</calcChain>
</file>

<file path=xl/sharedStrings.xml><?xml version="1.0" encoding="utf-8"?>
<sst xmlns="http://schemas.openxmlformats.org/spreadsheetml/2006/main" count="267" uniqueCount="190">
  <si>
    <t>Secc</t>
  </si>
  <si>
    <t>Serv</t>
  </si>
  <si>
    <t>Programa</t>
  </si>
  <si>
    <t>Capítulo</t>
  </si>
  <si>
    <t>CONCEP/PROY</t>
  </si>
  <si>
    <t xml:space="preserve"> GE 2019</t>
  </si>
  <si>
    <t xml:space="preserve">  LEY 2019</t>
  </si>
  <si>
    <t xml:space="preserve"> GE 2020</t>
  </si>
  <si>
    <t xml:space="preserve"> PLURI 2020</t>
  </si>
  <si>
    <t>2020-2019</t>
  </si>
  <si>
    <t>1</t>
  </si>
  <si>
    <t>GASTOS DE PERSONAL</t>
  </si>
  <si>
    <t>100</t>
  </si>
  <si>
    <t>RETRIBUCIONES BÁSICAS Y OTRAS REMUNERACIONES</t>
  </si>
  <si>
    <t>120</t>
  </si>
  <si>
    <t>RETRIBUCIONES BÁSICAS Y COMPLEMENTARIAS</t>
  </si>
  <si>
    <t>121</t>
  </si>
  <si>
    <t>RETRIBUCIONES POR SUSTITUCION DE FUNCIONARIOS</t>
  </si>
  <si>
    <t>124</t>
  </si>
  <si>
    <t>RETRIBUC. FUNCION. INTERINOS SIN ADSCRIP.A PUESTOS</t>
  </si>
  <si>
    <t>151</t>
  </si>
  <si>
    <t>GRATIFICACIONES</t>
  </si>
  <si>
    <t>160</t>
  </si>
  <si>
    <t>CUOTAS SOCIALES</t>
  </si>
  <si>
    <t>2</t>
  </si>
  <si>
    <t>GASTOS CORRIENTES EN BIENES Y SERVICIOS</t>
  </si>
  <si>
    <t>4</t>
  </si>
  <si>
    <t>TRANSFERENCIAS CORRIENTES</t>
  </si>
  <si>
    <t>6</t>
  </si>
  <si>
    <t>INVERSIONES REALES</t>
  </si>
  <si>
    <t>7</t>
  </si>
  <si>
    <t>TRANSFERENCIAS DE CAPITAL</t>
  </si>
  <si>
    <t>1706</t>
  </si>
  <si>
    <t>D.G. DE MEDIO AMBIENTE</t>
  </si>
  <si>
    <t>442A</t>
  </si>
  <si>
    <t>CALIDAD AMBIENTAL</t>
  </si>
  <si>
    <t>34594</t>
  </si>
  <si>
    <t>FUNCIONAMIENTO SERVICIOS ADMINISTRATIVOS P-A.</t>
  </si>
  <si>
    <t>37162</t>
  </si>
  <si>
    <t>MANTENIMIENTO DE LA RED DE VIGILANCIA DE LA CONTAMINACIÓN ATMOSFERICA</t>
  </si>
  <si>
    <t>40883</t>
  </si>
  <si>
    <t>GASTOS DE PREVENCION DE LA CONTAMINACION DE LA ATMOSFERA RESIDUOS Y AGUA</t>
  </si>
  <si>
    <t>43016</t>
  </si>
  <si>
    <t>PLAN LOCAL CONTRA LA CONTAMINACION ATMOSFERICA EN ALCANTARILLA, JAVALÍ NUEVO Y SANGONERA LA SECA</t>
  </si>
  <si>
    <t>35736</t>
  </si>
  <si>
    <t>SISTEMAS DE VIGILANCIA Y PREVENCIÓN ATMOSFERA.</t>
  </si>
  <si>
    <t>43829</t>
  </si>
  <si>
    <t>Mejora predicción y control aguas litorales-FEDER</t>
  </si>
  <si>
    <t>43848</t>
  </si>
  <si>
    <t>Mejora sistemas predicción suelos contaminados-FEDER</t>
  </si>
  <si>
    <t>45715</t>
  </si>
  <si>
    <t>MODELIZACIÓN DE LA CALIDAD DEL AIRE: PROYECTO SINQLAIR. FEDER</t>
  </si>
  <si>
    <t>442E</t>
  </si>
  <si>
    <t>INFORMACION Y EVALUACION AMBIENTAL</t>
  </si>
  <si>
    <t>44384</t>
  </si>
  <si>
    <t>GASTO CORRIENTE INFORMACION Y EVALUACION AMBIENTAL</t>
  </si>
  <si>
    <t>45798</t>
  </si>
  <si>
    <t>FOMENTO Y MEJORA DE LA GESTIÓN AMBIENTAL</t>
  </si>
  <si>
    <t>442G</t>
  </si>
  <si>
    <t>PREVENCION, REDUCCION Y GESTION DE RESIDUOS</t>
  </si>
  <si>
    <t>34591</t>
  </si>
  <si>
    <t>FUNCIONAMIENTO SERVICIOS ADMINISTRATIVOS P-G.</t>
  </si>
  <si>
    <t>44050</t>
  </si>
  <si>
    <t>SELLADO Y RESTAURACIÓN DEL VERTEDERO DE ABANILLA</t>
  </si>
  <si>
    <t>45322</t>
  </si>
  <si>
    <t>TRABAJOS DE LIMPIEZA DEL VERTEDERO DE NEUMÁTICOS EN CAMPOS DEL RÍO</t>
  </si>
  <si>
    <t>35746</t>
  </si>
  <si>
    <t>CONSORCIO DE RESIDUOS SÓLIDOS URBANOS. CUMPLIMIENTO ACUERDO 25% GASTOS</t>
  </si>
  <si>
    <t>44381</t>
  </si>
  <si>
    <t>44382</t>
  </si>
  <si>
    <t>MEDIDAS DE RECUPERACION DE RESIDUOS PARA RECICLADO Y REDUCCION DE EMISIONES</t>
  </si>
  <si>
    <t>44383</t>
  </si>
  <si>
    <t>ADECUACION Y MEJORA DE LOS SISTEMAS BASICOS DE GESTIÓN DE RESIDUOS</t>
  </si>
  <si>
    <t>1707</t>
  </si>
  <si>
    <t>D.G. DEL MEDIO NATURAL</t>
  </si>
  <si>
    <t>442D</t>
  </si>
  <si>
    <t>GESTIÓN FORESTAL</t>
  </si>
  <si>
    <t>34588</t>
  </si>
  <si>
    <t>GASTOS DE BIENES CORRIENTES Y SERVICIOS EN MATERIA FORESTAL</t>
  </si>
  <si>
    <t>34605</t>
  </si>
  <si>
    <t>VIGILANCIA Y EXTINCIÓN DE INCENDIOS FORESTALES</t>
  </si>
  <si>
    <t>39768</t>
  </si>
  <si>
    <t>MANTENIMIENTO DE ESPACIOS NATURALES PROTEGIDOS</t>
  </si>
  <si>
    <t>43020</t>
  </si>
  <si>
    <t>MANTENIMIENTO PISCIFACTORIAS R.M.</t>
  </si>
  <si>
    <t>44386</t>
  </si>
  <si>
    <t>GASTOS FUNCIONAMIENTO AGENTES MEDIOAMBIENTALES</t>
  </si>
  <si>
    <t>46156</t>
  </si>
  <si>
    <t>MANTENIMIENTO CAMINOS FORESTALES Y DESLINDES MONTES</t>
  </si>
  <si>
    <t>46157</t>
  </si>
  <si>
    <t>MANTENIMIENTO DE VIAS PECUARIAS</t>
  </si>
  <si>
    <t>46160</t>
  </si>
  <si>
    <t>RENTING VEHÍCULOS AG.MEDIOAMBIENTALES</t>
  </si>
  <si>
    <t>46570</t>
  </si>
  <si>
    <t>ESTUDIOS PLANIFICACIÓN Y ORDENACIÓN</t>
  </si>
  <si>
    <t>43852</t>
  </si>
  <si>
    <t>Inversiones en vías pecuarias</t>
  </si>
  <si>
    <t>44949</t>
  </si>
  <si>
    <t>PREVENCION DE DAÑOS FORESTALES</t>
  </si>
  <si>
    <t>44950</t>
  </si>
  <si>
    <t>INVERSIONES EN ECOSISTEMAS FORESTALES</t>
  </si>
  <si>
    <t>44951</t>
  </si>
  <si>
    <t>REGENERACIÓN DE SUPERFICIE FORESTAL INCENDIADA</t>
  </si>
  <si>
    <t>46571</t>
  </si>
  <si>
    <t>EQUIPAMIENTOS PARA VIGILANCIA Y SEGUIMIENTO</t>
  </si>
  <si>
    <t>46572</t>
  </si>
  <si>
    <t>ACTUCIONES GINEGÉTICAS Y PISCÍCOLAS</t>
  </si>
  <si>
    <t>46573</t>
  </si>
  <si>
    <t>DOTACIÓN Y EQUIPA INST.SUBD.FORESTAL</t>
  </si>
  <si>
    <t>46574</t>
  </si>
  <si>
    <t>ACTUACIONES DEFENSA MEDIO NATURAL</t>
  </si>
  <si>
    <t>43857</t>
  </si>
  <si>
    <t>Ayudas a montes privados. Prevención daños a bosques por incendios, desastres naturales y cat.</t>
  </si>
  <si>
    <t>46161</t>
  </si>
  <si>
    <t>A RECLASIFICAR FEADER. Apoyo para cooperación entre agentes de cadena de producción de biomasa</t>
  </si>
  <si>
    <t>442F</t>
  </si>
  <si>
    <t>BIODIVERSIDAD Y AREAS PROTEGIDAS</t>
  </si>
  <si>
    <t>30692</t>
  </si>
  <si>
    <t>CONVENIOS CON EUROPARC SECCION ESPAÑOLA Y EUROPEA</t>
  </si>
  <si>
    <t>39748</t>
  </si>
  <si>
    <t>VIGILANCIA MARÍTIMA DE ISLAS LITORALES DE LA REGIÓN DE MURCIA</t>
  </si>
  <si>
    <t>39749</t>
  </si>
  <si>
    <t>COORDINACIÓN DEL PROGRAMA DE VOLUNTARIADO AMBIENTAL DE LA REGIÓN DE MURCIA</t>
  </si>
  <si>
    <t>43801</t>
  </si>
  <si>
    <t>PROGRAMA LIFE+.- RIPISILVANATURA</t>
  </si>
  <si>
    <t>45092</t>
  </si>
  <si>
    <t>A RECLASIFICAR - PROGRAMA LIFE+.- FOREST CO2</t>
  </si>
  <si>
    <t>45312</t>
  </si>
  <si>
    <t>ORGANIZ. Y ASIST. REUNIONES, TALL. CURSOS, JORN. CONGRESOS P.LIFE FOREST CO2</t>
  </si>
  <si>
    <t>45880</t>
  </si>
  <si>
    <t>GASTOS DE FUNCIONAMIENTO DEL PROGRAMA 442F</t>
  </si>
  <si>
    <t>46355</t>
  </si>
  <si>
    <t>INHERIT.ESTRATEGIA DE TURISMO SOSTENIBLE INTERREG MED. GASTOS CORRIENTES</t>
  </si>
  <si>
    <t>46383</t>
  </si>
  <si>
    <t>LIFE SALINAS. CONSERVACIÓN HABITATS Y AVES ACUÁTICAS</t>
  </si>
  <si>
    <t>46787</t>
  </si>
  <si>
    <t>MEJORA DE ENTORNOS RURALES TRADICIONALES LIGADOS A BIODIVERSIDAD</t>
  </si>
  <si>
    <t>46788</t>
  </si>
  <si>
    <t>PLANES DE SEGUIMIENTO ESPACIOS NATURALES PROTEGIDOS</t>
  </si>
  <si>
    <t>45091</t>
  </si>
  <si>
    <t>BECAS- PROGRAMA LIFE+.- FOREST CO2</t>
  </si>
  <si>
    <t>43803</t>
  </si>
  <si>
    <t>Actuaciones en materia de fauna protegida</t>
  </si>
  <si>
    <t>43806</t>
  </si>
  <si>
    <t>43815</t>
  </si>
  <si>
    <t>Información, comunicación y fomento valores naturales</t>
  </si>
  <si>
    <t>43817</t>
  </si>
  <si>
    <t>Actuaciones prioritarias en Red Natura 2000. Gastos de Inversión.</t>
  </si>
  <si>
    <t>45090</t>
  </si>
  <si>
    <t>45317</t>
  </si>
  <si>
    <t>CAMPAÑAS DIVULGACIÓN Y SENSIB. Y HERRAMIENTAS DIGITALES P. LIFE FOREST CO2</t>
  </si>
  <si>
    <t>45720</t>
  </si>
  <si>
    <t>EDUSI LA MANGA.ACTUACIONES USO PUBLICO SALINAS SALINAS DE SAN PEDRO</t>
  </si>
  <si>
    <t>46881</t>
  </si>
  <si>
    <t>INHERIT.ESTRATEGIA DE TURISMO SOSTENIBLE. INTERREG MED. GASTOS DE CAPITAL</t>
  </si>
  <si>
    <t>442K</t>
  </si>
  <si>
    <t>FOMENTO DEL MEDIO AMBIENTE Y CAMBIO CLIMÁTICO</t>
  </si>
  <si>
    <t>38407</t>
  </si>
  <si>
    <t>gastos de funcionamiento programa 442K</t>
  </si>
  <si>
    <t>44977</t>
  </si>
  <si>
    <t>PROY. LIFE ADAPTATE. POLITICAS ADAPTACIÓN CAMBIO CLIMÁTICO EN MUNICIPIOS. GASTOS CORRIENTES</t>
  </si>
  <si>
    <t>46080</t>
  </si>
  <si>
    <t>GASTOS DE FUNCIONAMIENTO DEL PROGRAMA 442K</t>
  </si>
  <si>
    <t>44976</t>
  </si>
  <si>
    <t>PROY. LIFE ADAPTATE. POLITICAS ADAPTACIÓN AL CAMBIO CLIMÁTICO EN MUNICIPIOS</t>
  </si>
  <si>
    <t>1708</t>
  </si>
  <si>
    <t>D.G. DEL MAR MENOR</t>
  </si>
  <si>
    <t>442L</t>
  </si>
  <si>
    <t>PROTECCIÓN DEL MAR MENOR</t>
  </si>
  <si>
    <t>45735</t>
  </si>
  <si>
    <t>GASTOS GENERALES DE FUNCIONAMIENTO DE LA D.G. DEL MAR MENOR</t>
  </si>
  <si>
    <t>45807</t>
  </si>
  <si>
    <t>ADQUISICIÓN DE CONOCIMIENTO E INVESTIGACIÓN SOBRE EL MAR MENOR</t>
  </si>
  <si>
    <t>43816</t>
  </si>
  <si>
    <t>Fondeaderos de visita en el Mar Menor</t>
  </si>
  <si>
    <t>45122</t>
  </si>
  <si>
    <t>Actuaciones prioritarias en el Mar Menor</t>
  </si>
  <si>
    <t>46153</t>
  </si>
  <si>
    <t>OBRAS FILTROS VERDES</t>
  </si>
  <si>
    <t>ACTUACIONES EN SUELOS CONTAMINADOS</t>
  </si>
  <si>
    <t>ACTUACIONES SUBSIDIARIAS EN CONSERVACIÓN DE VERTEDEROS</t>
  </si>
  <si>
    <t>PLAN MEJORA COTOCUADROS</t>
  </si>
  <si>
    <t>FOMENTO DE CAMBIO CLIMÁTICO</t>
  </si>
  <si>
    <t>Mar Menor</t>
  </si>
  <si>
    <t>MEDIDAS PARA PREVENCIÓN Y REDUCCIÓN DE RESIDUOS</t>
  </si>
  <si>
    <t>JORNADAS DIVULGATIVAS PARQUES REGIONALES</t>
  </si>
  <si>
    <t xml:space="preserve">ACTUACIONES EN MATERIA DE CAZA </t>
  </si>
  <si>
    <t>TRABAJOS TÉCNICOS MAR MENOR</t>
  </si>
  <si>
    <t>CENTRO SEGUIMIENTO MEDIOAMBIENTAL MAR MENOR</t>
  </si>
  <si>
    <t>ÁREA MEDIAMBIENTE C. AGUA, AGRICULTURA, GANADERÍA, PESCA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</si>
</sst>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2" fillId="3" borderId="5" xfId="0" applyFont="1" applyFill="1" applyBorder="1"/>
    <xf numFmtId="164" fontId="1" fillId="3" borderId="5" xfId="0" applyNumberFormat="1" applyFont="1" applyFill="1" applyBorder="1"/>
    <xf numFmtId="0" fontId="0" fillId="0" borderId="4" xfId="0" applyBorder="1"/>
    <xf numFmtId="0" fontId="0" fillId="0" borderId="5" xfId="0" applyBorder="1"/>
    <xf numFmtId="0" fontId="1" fillId="4" borderId="5" xfId="0" applyFont="1" applyFill="1" applyBorder="1"/>
    <xf numFmtId="0" fontId="1" fillId="5" borderId="5" xfId="0" applyFont="1" applyFill="1" applyBorder="1"/>
    <xf numFmtId="0" fontId="1" fillId="6" borderId="5" xfId="0" applyFont="1" applyFill="1" applyBorder="1"/>
    <xf numFmtId="0" fontId="0" fillId="0" borderId="5" xfId="0" applyFill="1" applyBorder="1"/>
    <xf numFmtId="0" fontId="0" fillId="0" borderId="0" xfId="0" applyFill="1"/>
    <xf numFmtId="0" fontId="1" fillId="0" borderId="0" xfId="0" applyFont="1"/>
    <xf numFmtId="0" fontId="2" fillId="6" borderId="6" xfId="0" applyFont="1" applyFill="1" applyBorder="1"/>
    <xf numFmtId="164" fontId="1" fillId="6" borderId="6" xfId="0" applyNumberFormat="1" applyFont="1" applyFill="1" applyBorder="1"/>
    <xf numFmtId="0" fontId="3" fillId="0" borderId="6" xfId="0" applyFont="1" applyBorder="1"/>
    <xf numFmtId="164" fontId="0" fillId="0" borderId="6" xfId="0" applyNumberFormat="1" applyBorder="1"/>
    <xf numFmtId="164" fontId="0" fillId="0" borderId="6" xfId="0" applyNumberFormat="1" applyFill="1" applyBorder="1"/>
    <xf numFmtId="0" fontId="2" fillId="5" borderId="6" xfId="0" applyFont="1" applyFill="1" applyBorder="1"/>
    <xf numFmtId="164" fontId="1" fillId="5" borderId="6" xfId="0" applyNumberFormat="1" applyFont="1" applyFill="1" applyBorder="1"/>
    <xf numFmtId="0" fontId="3" fillId="0" borderId="6" xfId="0" applyFont="1" applyFill="1" applyBorder="1"/>
    <xf numFmtId="0" fontId="2" fillId="4" borderId="6" xfId="0" applyFont="1" applyFill="1" applyBorder="1"/>
    <xf numFmtId="164" fontId="1" fillId="4" borderId="6" xfId="0" applyNumberFormat="1" applyFont="1" applyFill="1" applyBorder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2" fillId="6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8"/>
  <sheetViews>
    <sheetView showGridLines="0" tabSelected="1" zoomScale="110" zoomScaleNormal="110" workbookViewId="0">
      <pane ySplit="1" topLeftCell="A29" activePane="bottomLeft" state="frozen"/>
      <selection pane="bottomLeft" activeCell="T16" sqref="T16"/>
    </sheetView>
  </sheetViews>
  <sheetFormatPr baseColWidth="10" defaultRowHeight="15" x14ac:dyDescent="0.25"/>
  <cols>
    <col min="1" max="1" width="3.140625" customWidth="1"/>
    <col min="2" max="2" width="0.7109375" customWidth="1"/>
    <col min="3" max="3" width="5.140625" customWidth="1"/>
    <col min="4" max="4" width="1.140625" customWidth="1"/>
    <col min="5" max="5" width="5.7109375" bestFit="1" customWidth="1"/>
    <col min="6" max="6" width="1.140625" customWidth="1"/>
    <col min="7" max="7" width="2.140625" bestFit="1" customWidth="1"/>
    <col min="8" max="8" width="1.140625" customWidth="1"/>
    <col min="9" max="9" width="6" bestFit="1" customWidth="1"/>
    <col min="10" max="10" width="89.140625" customWidth="1"/>
    <col min="11" max="11" width="15.28515625" customWidth="1"/>
    <col min="12" max="12" width="15.28515625" bestFit="1" customWidth="1"/>
    <col min="13" max="13" width="15.28515625" customWidth="1"/>
    <col min="14" max="14" width="14.140625" customWidth="1"/>
    <col min="15" max="15" width="15.28515625" customWidth="1"/>
    <col min="16" max="16" width="13" bestFit="1" customWidth="1"/>
    <col min="17" max="18" width="0" hidden="1" customWidth="1"/>
  </cols>
  <sheetData>
    <row r="1" spans="1:18" x14ac:dyDescent="0.25">
      <c r="A1" s="28" t="s">
        <v>0</v>
      </c>
      <c r="B1" s="29"/>
      <c r="C1" s="29" t="s">
        <v>1</v>
      </c>
      <c r="D1" s="29"/>
      <c r="E1" s="29" t="s">
        <v>2</v>
      </c>
      <c r="F1" s="29"/>
      <c r="G1" s="29" t="s">
        <v>3</v>
      </c>
      <c r="H1" s="29"/>
      <c r="I1" s="29" t="s">
        <v>4</v>
      </c>
      <c r="J1" s="29"/>
      <c r="K1" s="1" t="s">
        <v>5</v>
      </c>
      <c r="L1" s="1" t="s">
        <v>6</v>
      </c>
      <c r="M1" s="1" t="s">
        <v>7</v>
      </c>
      <c r="N1" s="1" t="s">
        <v>8</v>
      </c>
      <c r="O1" s="1">
        <v>2020</v>
      </c>
      <c r="P1" s="2" t="s">
        <v>9</v>
      </c>
    </row>
    <row r="2" spans="1:18" x14ac:dyDescent="0.25">
      <c r="A2" s="3">
        <v>17</v>
      </c>
      <c r="B2" s="4" t="s">
        <v>189</v>
      </c>
      <c r="C2" s="4"/>
      <c r="D2" s="4"/>
      <c r="E2" s="4"/>
      <c r="F2" s="4"/>
      <c r="G2" s="4"/>
      <c r="H2" s="4"/>
      <c r="I2" s="5"/>
      <c r="J2" s="5"/>
      <c r="K2" s="6">
        <f>K3+K42+K112</f>
        <v>34113859.5</v>
      </c>
      <c r="L2" s="6">
        <f t="shared" ref="L2:R2" si="0">L3+L42+L112</f>
        <v>65620739</v>
      </c>
      <c r="M2" s="6">
        <f t="shared" si="0"/>
        <v>41999067.34433566</v>
      </c>
      <c r="N2" s="6">
        <f t="shared" si="0"/>
        <v>11479569.929999998</v>
      </c>
      <c r="O2" s="6">
        <f t="shared" si="0"/>
        <v>75038729</v>
      </c>
      <c r="P2" s="6">
        <f t="shared" si="0"/>
        <v>9417990</v>
      </c>
      <c r="Q2" s="6">
        <f t="shared" si="0"/>
        <v>0</v>
      </c>
      <c r="R2" s="6">
        <f t="shared" si="0"/>
        <v>0</v>
      </c>
    </row>
    <row r="3" spans="1:18" x14ac:dyDescent="0.25">
      <c r="A3" s="7"/>
      <c r="B3" s="8"/>
      <c r="C3" s="9" t="s">
        <v>32</v>
      </c>
      <c r="D3" s="9" t="s">
        <v>33</v>
      </c>
      <c r="E3" s="9"/>
      <c r="F3" s="9"/>
      <c r="G3" s="9"/>
      <c r="H3" s="9"/>
      <c r="I3" s="23"/>
      <c r="J3" s="23"/>
      <c r="K3" s="24">
        <v>9014722</v>
      </c>
      <c r="L3" s="24">
        <v>15669439</v>
      </c>
      <c r="M3" s="24">
        <f>M4+M19+M29</f>
        <v>9014722</v>
      </c>
      <c r="N3" s="24">
        <f>N4+N19+N29</f>
        <v>1251479.4100000001</v>
      </c>
      <c r="O3" s="24">
        <f>O4+O19+O29</f>
        <v>15083287</v>
      </c>
      <c r="P3" s="24">
        <f t="shared" ref="P3:P31" si="1">O3-L3</f>
        <v>-586152</v>
      </c>
    </row>
    <row r="4" spans="1:18" x14ac:dyDescent="0.25">
      <c r="A4" s="7"/>
      <c r="B4" s="8"/>
      <c r="C4" s="8"/>
      <c r="D4" s="8"/>
      <c r="E4" s="10" t="s">
        <v>34</v>
      </c>
      <c r="F4" s="10" t="s">
        <v>35</v>
      </c>
      <c r="G4" s="10"/>
      <c r="H4" s="10"/>
      <c r="I4" s="20"/>
      <c r="J4" s="20"/>
      <c r="K4" s="21">
        <v>1533047</v>
      </c>
      <c r="L4" s="21">
        <v>2697254</v>
      </c>
      <c r="M4" s="21">
        <f t="shared" ref="M4:N4" si="2">M5+M9+M14</f>
        <v>3221700</v>
      </c>
      <c r="N4" s="21">
        <f t="shared" si="2"/>
        <v>806169.01</v>
      </c>
      <c r="O4" s="21">
        <f>O5+O9+O14</f>
        <v>4197013</v>
      </c>
      <c r="P4" s="21">
        <f t="shared" si="1"/>
        <v>1499759</v>
      </c>
    </row>
    <row r="5" spans="1:18" x14ac:dyDescent="0.25">
      <c r="A5" s="7"/>
      <c r="B5" s="8"/>
      <c r="C5" s="8"/>
      <c r="D5" s="8"/>
      <c r="E5" s="8"/>
      <c r="F5" s="8"/>
      <c r="G5" s="11" t="s">
        <v>10</v>
      </c>
      <c r="H5" s="11" t="s">
        <v>11</v>
      </c>
      <c r="I5" s="15"/>
      <c r="J5" s="15"/>
      <c r="K5" s="16">
        <v>345451</v>
      </c>
      <c r="L5" s="16">
        <v>855629</v>
      </c>
      <c r="M5" s="16">
        <f t="shared" ref="M5:N5" si="3">SUM(M6:M8)</f>
        <v>440087.99999999988</v>
      </c>
      <c r="N5" s="16">
        <f t="shared" si="3"/>
        <v>0</v>
      </c>
      <c r="O5" s="16">
        <f>SUM(O6:O8)</f>
        <v>761370</v>
      </c>
      <c r="P5" s="16">
        <f t="shared" si="1"/>
        <v>-94259</v>
      </c>
    </row>
    <row r="6" spans="1:18" x14ac:dyDescent="0.25">
      <c r="A6" s="7"/>
      <c r="B6" s="8"/>
      <c r="C6" s="8"/>
      <c r="D6" s="8"/>
      <c r="E6" s="8"/>
      <c r="F6" s="8"/>
      <c r="G6" s="8"/>
      <c r="H6" s="8"/>
      <c r="I6" s="17" t="s">
        <v>14</v>
      </c>
      <c r="J6" s="17" t="s">
        <v>15</v>
      </c>
      <c r="K6" s="18"/>
      <c r="L6" s="18">
        <v>5488</v>
      </c>
      <c r="M6" s="18"/>
      <c r="N6" s="18"/>
      <c r="O6" s="18">
        <v>29135.000000000004</v>
      </c>
      <c r="P6" s="18">
        <f t="shared" si="1"/>
        <v>23647.000000000004</v>
      </c>
    </row>
    <row r="7" spans="1:18" x14ac:dyDescent="0.25">
      <c r="A7" s="7"/>
      <c r="B7" s="8"/>
      <c r="C7" s="8"/>
      <c r="D7" s="8"/>
      <c r="E7" s="8"/>
      <c r="F7" s="8"/>
      <c r="G7" s="8"/>
      <c r="H7" s="8"/>
      <c r="I7" s="17" t="s">
        <v>18</v>
      </c>
      <c r="J7" s="17" t="s">
        <v>19</v>
      </c>
      <c r="K7" s="18">
        <v>263000</v>
      </c>
      <c r="L7" s="18">
        <v>717689</v>
      </c>
      <c r="M7" s="18">
        <v>337088.99999999988</v>
      </c>
      <c r="N7" s="18"/>
      <c r="O7" s="18">
        <v>555707</v>
      </c>
      <c r="P7" s="18">
        <f t="shared" si="1"/>
        <v>-161982</v>
      </c>
    </row>
    <row r="8" spans="1:18" x14ac:dyDescent="0.25">
      <c r="A8" s="7"/>
      <c r="B8" s="8"/>
      <c r="C8" s="8"/>
      <c r="D8" s="8"/>
      <c r="E8" s="8"/>
      <c r="F8" s="8"/>
      <c r="G8" s="8"/>
      <c r="H8" s="8"/>
      <c r="I8" s="17" t="s">
        <v>22</v>
      </c>
      <c r="J8" s="17" t="s">
        <v>23</v>
      </c>
      <c r="K8" s="18">
        <v>82451</v>
      </c>
      <c r="L8" s="18">
        <v>132452</v>
      </c>
      <c r="M8" s="18">
        <v>102999</v>
      </c>
      <c r="N8" s="18"/>
      <c r="O8" s="18">
        <v>176528</v>
      </c>
      <c r="P8" s="18">
        <f t="shared" si="1"/>
        <v>44076</v>
      </c>
    </row>
    <row r="9" spans="1:18" x14ac:dyDescent="0.25">
      <c r="A9" s="7"/>
      <c r="B9" s="8"/>
      <c r="C9" s="8"/>
      <c r="D9" s="8"/>
      <c r="E9" s="8"/>
      <c r="F9" s="8"/>
      <c r="G9" s="11" t="s">
        <v>24</v>
      </c>
      <c r="H9" s="11" t="s">
        <v>25</v>
      </c>
      <c r="I9" s="15"/>
      <c r="J9" s="15"/>
      <c r="K9" s="16"/>
      <c r="L9" s="16">
        <v>454029</v>
      </c>
      <c r="M9" s="16">
        <f t="shared" ref="M9:N9" si="4">SUM(M10:M13)</f>
        <v>0</v>
      </c>
      <c r="N9" s="16">
        <f t="shared" si="4"/>
        <v>334549.20999999996</v>
      </c>
      <c r="O9" s="16">
        <f>SUM(O10:O13)</f>
        <v>454031</v>
      </c>
      <c r="P9" s="16">
        <f t="shared" si="1"/>
        <v>2</v>
      </c>
    </row>
    <row r="10" spans="1:18" x14ac:dyDescent="0.25">
      <c r="A10" s="7"/>
      <c r="B10" s="8"/>
      <c r="C10" s="8"/>
      <c r="D10" s="8"/>
      <c r="E10" s="8"/>
      <c r="F10" s="8"/>
      <c r="G10" s="8"/>
      <c r="H10" s="8"/>
      <c r="I10" s="17" t="s">
        <v>36</v>
      </c>
      <c r="J10" s="17" t="s">
        <v>37</v>
      </c>
      <c r="K10" s="18"/>
      <c r="L10" s="18">
        <v>146810</v>
      </c>
      <c r="M10" s="18"/>
      <c r="N10" s="18">
        <v>104176.59</v>
      </c>
      <c r="O10" s="18">
        <v>146811</v>
      </c>
      <c r="P10" s="18">
        <f t="shared" si="1"/>
        <v>1</v>
      </c>
    </row>
    <row r="11" spans="1:18" x14ac:dyDescent="0.25">
      <c r="A11" s="7"/>
      <c r="B11" s="8"/>
      <c r="C11" s="8"/>
      <c r="D11" s="8"/>
      <c r="E11" s="8"/>
      <c r="F11" s="8"/>
      <c r="G11" s="8"/>
      <c r="H11" s="8"/>
      <c r="I11" s="17" t="s">
        <v>38</v>
      </c>
      <c r="J11" s="17" t="s">
        <v>39</v>
      </c>
      <c r="K11" s="18"/>
      <c r="L11" s="18">
        <v>233720</v>
      </c>
      <c r="M11" s="18"/>
      <c r="N11" s="18">
        <v>230372.62</v>
      </c>
      <c r="O11" s="18">
        <v>233721</v>
      </c>
      <c r="P11" s="18">
        <f t="shared" si="1"/>
        <v>1</v>
      </c>
    </row>
    <row r="12" spans="1:18" x14ac:dyDescent="0.25">
      <c r="A12" s="7"/>
      <c r="B12" s="8"/>
      <c r="C12" s="8"/>
      <c r="D12" s="8"/>
      <c r="E12" s="8"/>
      <c r="F12" s="8"/>
      <c r="G12" s="8"/>
      <c r="H12" s="8"/>
      <c r="I12" s="17" t="s">
        <v>40</v>
      </c>
      <c r="J12" s="17" t="s">
        <v>41</v>
      </c>
      <c r="K12" s="18"/>
      <c r="L12" s="18">
        <v>53499</v>
      </c>
      <c r="M12" s="18"/>
      <c r="N12" s="18"/>
      <c r="O12" s="18">
        <v>53499</v>
      </c>
      <c r="P12" s="18">
        <f t="shared" si="1"/>
        <v>0</v>
      </c>
    </row>
    <row r="13" spans="1:18" x14ac:dyDescent="0.25">
      <c r="A13" s="7"/>
      <c r="B13" s="8"/>
      <c r="C13" s="8"/>
      <c r="D13" s="8"/>
      <c r="E13" s="8"/>
      <c r="F13" s="8"/>
      <c r="G13" s="8"/>
      <c r="H13" s="8"/>
      <c r="I13" s="17" t="s">
        <v>42</v>
      </c>
      <c r="J13" s="17" t="s">
        <v>43</v>
      </c>
      <c r="K13" s="18"/>
      <c r="L13" s="18">
        <v>20000</v>
      </c>
      <c r="M13" s="18"/>
      <c r="N13" s="18"/>
      <c r="O13" s="18">
        <v>20000</v>
      </c>
      <c r="P13" s="18">
        <f t="shared" si="1"/>
        <v>0</v>
      </c>
    </row>
    <row r="14" spans="1:18" x14ac:dyDescent="0.25">
      <c r="A14" s="7"/>
      <c r="B14" s="8"/>
      <c r="C14" s="8"/>
      <c r="D14" s="8"/>
      <c r="E14" s="8"/>
      <c r="F14" s="8"/>
      <c r="G14" s="11" t="s">
        <v>28</v>
      </c>
      <c r="H14" s="11" t="s">
        <v>29</v>
      </c>
      <c r="I14" s="15"/>
      <c r="J14" s="15"/>
      <c r="K14" s="16">
        <v>1187596</v>
      </c>
      <c r="L14" s="16">
        <v>1387596</v>
      </c>
      <c r="M14" s="16">
        <f t="shared" ref="M14:N14" si="5">SUM(M15:M18)</f>
        <v>2781612</v>
      </c>
      <c r="N14" s="16">
        <f t="shared" si="5"/>
        <v>471619.8</v>
      </c>
      <c r="O14" s="16">
        <f>SUM(O15:O18)</f>
        <v>2981612</v>
      </c>
      <c r="P14" s="16">
        <f t="shared" si="1"/>
        <v>1594016</v>
      </c>
    </row>
    <row r="15" spans="1:18" x14ac:dyDescent="0.25">
      <c r="A15" s="7"/>
      <c r="B15" s="8"/>
      <c r="C15" s="8"/>
      <c r="D15" s="8"/>
      <c r="E15" s="8"/>
      <c r="F15" s="8"/>
      <c r="G15" s="8"/>
      <c r="H15" s="8"/>
      <c r="I15" s="17" t="s">
        <v>44</v>
      </c>
      <c r="J15" s="17" t="s">
        <v>45</v>
      </c>
      <c r="K15" s="18"/>
      <c r="L15" s="18">
        <v>200000</v>
      </c>
      <c r="M15" s="18"/>
      <c r="N15" s="18"/>
      <c r="O15" s="19">
        <v>200000</v>
      </c>
      <c r="P15" s="18">
        <f t="shared" si="1"/>
        <v>0</v>
      </c>
    </row>
    <row r="16" spans="1:18" x14ac:dyDescent="0.25">
      <c r="A16" s="7"/>
      <c r="B16" s="8"/>
      <c r="C16" s="8"/>
      <c r="D16" s="8"/>
      <c r="E16" s="8"/>
      <c r="F16" s="8"/>
      <c r="G16" s="8"/>
      <c r="H16" s="8"/>
      <c r="I16" s="17" t="s">
        <v>46</v>
      </c>
      <c r="J16" s="17" t="s">
        <v>47</v>
      </c>
      <c r="K16" s="18">
        <v>454815</v>
      </c>
      <c r="L16" s="18">
        <v>454815</v>
      </c>
      <c r="M16" s="18">
        <v>631822</v>
      </c>
      <c r="N16" s="18">
        <v>273112.69</v>
      </c>
      <c r="O16" s="18">
        <v>631822</v>
      </c>
      <c r="P16" s="18">
        <f t="shared" si="1"/>
        <v>177007</v>
      </c>
      <c r="Q16" s="14" t="s">
        <v>183</v>
      </c>
    </row>
    <row r="17" spans="1:16" x14ac:dyDescent="0.25">
      <c r="A17" s="7"/>
      <c r="B17" s="8"/>
      <c r="C17" s="8"/>
      <c r="D17" s="8"/>
      <c r="E17" s="8"/>
      <c r="F17" s="8"/>
      <c r="G17" s="8"/>
      <c r="H17" s="8"/>
      <c r="I17" s="17" t="s">
        <v>48</v>
      </c>
      <c r="J17" s="17" t="s">
        <v>49</v>
      </c>
      <c r="K17" s="18">
        <v>241962</v>
      </c>
      <c r="L17" s="18">
        <v>241962</v>
      </c>
      <c r="M17" s="18">
        <v>1721123</v>
      </c>
      <c r="N17" s="18"/>
      <c r="O17" s="18">
        <v>1721123</v>
      </c>
      <c r="P17" s="18">
        <f t="shared" si="1"/>
        <v>1479161</v>
      </c>
    </row>
    <row r="18" spans="1:16" x14ac:dyDescent="0.25">
      <c r="A18" s="7"/>
      <c r="B18" s="8"/>
      <c r="C18" s="8"/>
      <c r="D18" s="8"/>
      <c r="E18" s="8"/>
      <c r="F18" s="8"/>
      <c r="G18" s="8"/>
      <c r="H18" s="8"/>
      <c r="I18" s="17" t="s">
        <v>50</v>
      </c>
      <c r="J18" s="17" t="s">
        <v>51</v>
      </c>
      <c r="K18" s="18">
        <v>490819</v>
      </c>
      <c r="L18" s="18">
        <v>490819</v>
      </c>
      <c r="M18" s="18">
        <v>428667</v>
      </c>
      <c r="N18" s="18">
        <v>198507.11</v>
      </c>
      <c r="O18" s="18">
        <v>428667</v>
      </c>
      <c r="P18" s="18">
        <f t="shared" si="1"/>
        <v>-62152</v>
      </c>
    </row>
    <row r="19" spans="1:16" x14ac:dyDescent="0.25">
      <c r="A19" s="7"/>
      <c r="B19" s="8"/>
      <c r="C19" s="8"/>
      <c r="D19" s="8"/>
      <c r="E19" s="10" t="s">
        <v>52</v>
      </c>
      <c r="F19" s="10" t="s">
        <v>53</v>
      </c>
      <c r="G19" s="10"/>
      <c r="H19" s="10"/>
      <c r="I19" s="20"/>
      <c r="J19" s="20"/>
      <c r="K19" s="21"/>
      <c r="L19" s="21">
        <v>3830404</v>
      </c>
      <c r="M19" s="21">
        <f>SUM(M20+M25+M27)</f>
        <v>0</v>
      </c>
      <c r="N19" s="21">
        <f>SUM(N20+N25+N27)</f>
        <v>0</v>
      </c>
      <c r="O19" s="21">
        <f>SUM(O20+O25+O27)</f>
        <v>3633144</v>
      </c>
      <c r="P19" s="21">
        <f t="shared" si="1"/>
        <v>-197260</v>
      </c>
    </row>
    <row r="20" spans="1:16" x14ac:dyDescent="0.25">
      <c r="A20" s="7"/>
      <c r="B20" s="8"/>
      <c r="C20" s="8"/>
      <c r="D20" s="8"/>
      <c r="E20" s="8"/>
      <c r="F20" s="8"/>
      <c r="G20" s="11" t="s">
        <v>10</v>
      </c>
      <c r="H20" s="11" t="s">
        <v>11</v>
      </c>
      <c r="I20" s="15"/>
      <c r="J20" s="15"/>
      <c r="K20" s="16"/>
      <c r="L20" s="16">
        <v>3280403</v>
      </c>
      <c r="M20" s="16">
        <f t="shared" ref="M20:N20" si="6">SUM(M21:M24)</f>
        <v>0</v>
      </c>
      <c r="N20" s="16">
        <f t="shared" si="6"/>
        <v>0</v>
      </c>
      <c r="O20" s="16">
        <f>SUM(O21:O24)</f>
        <v>3533143</v>
      </c>
      <c r="P20" s="16">
        <f t="shared" si="1"/>
        <v>252740</v>
      </c>
    </row>
    <row r="21" spans="1:16" x14ac:dyDescent="0.25">
      <c r="A21" s="7"/>
      <c r="B21" s="8"/>
      <c r="C21" s="8"/>
      <c r="D21" s="8"/>
      <c r="E21" s="8"/>
      <c r="F21" s="8"/>
      <c r="G21" s="8"/>
      <c r="H21" s="8"/>
      <c r="I21" s="17" t="s">
        <v>12</v>
      </c>
      <c r="J21" s="17" t="s">
        <v>13</v>
      </c>
      <c r="K21" s="18"/>
      <c r="L21" s="18">
        <v>57514</v>
      </c>
      <c r="M21" s="18"/>
      <c r="N21" s="18"/>
      <c r="O21" s="18">
        <v>63165.999999999993</v>
      </c>
      <c r="P21" s="18">
        <f t="shared" si="1"/>
        <v>5651.9999999999927</v>
      </c>
    </row>
    <row r="22" spans="1:16" x14ac:dyDescent="0.25">
      <c r="A22" s="7"/>
      <c r="B22" s="8"/>
      <c r="C22" s="8"/>
      <c r="D22" s="8"/>
      <c r="E22" s="8"/>
      <c r="F22" s="8"/>
      <c r="G22" s="8"/>
      <c r="H22" s="8"/>
      <c r="I22" s="17" t="s">
        <v>14</v>
      </c>
      <c r="J22" s="17" t="s">
        <v>15</v>
      </c>
      <c r="K22" s="18"/>
      <c r="L22" s="18">
        <v>2560205</v>
      </c>
      <c r="M22" s="18"/>
      <c r="N22" s="18"/>
      <c r="O22" s="18">
        <v>2739645</v>
      </c>
      <c r="P22" s="18">
        <f t="shared" si="1"/>
        <v>179440</v>
      </c>
    </row>
    <row r="23" spans="1:16" x14ac:dyDescent="0.25">
      <c r="A23" s="7"/>
      <c r="B23" s="8"/>
      <c r="C23" s="8"/>
      <c r="D23" s="8"/>
      <c r="E23" s="8"/>
      <c r="F23" s="8"/>
      <c r="G23" s="8"/>
      <c r="H23" s="8"/>
      <c r="I23" s="17" t="s">
        <v>16</v>
      </c>
      <c r="J23" s="17" t="s">
        <v>17</v>
      </c>
      <c r="K23" s="18"/>
      <c r="L23" s="18"/>
      <c r="M23" s="18"/>
      <c r="N23" s="18"/>
      <c r="O23" s="18">
        <v>14422</v>
      </c>
      <c r="P23" s="18">
        <f t="shared" si="1"/>
        <v>14422</v>
      </c>
    </row>
    <row r="24" spans="1:16" x14ac:dyDescent="0.25">
      <c r="A24" s="7"/>
      <c r="B24" s="8"/>
      <c r="C24" s="8"/>
      <c r="D24" s="8"/>
      <c r="E24" s="8"/>
      <c r="F24" s="8"/>
      <c r="G24" s="8"/>
      <c r="H24" s="8"/>
      <c r="I24" s="17" t="s">
        <v>22</v>
      </c>
      <c r="J24" s="17" t="s">
        <v>23</v>
      </c>
      <c r="K24" s="18"/>
      <c r="L24" s="18">
        <v>662684</v>
      </c>
      <c r="M24" s="18"/>
      <c r="N24" s="18"/>
      <c r="O24" s="18">
        <v>715910</v>
      </c>
      <c r="P24" s="18">
        <f t="shared" si="1"/>
        <v>53226</v>
      </c>
    </row>
    <row r="25" spans="1:16" x14ac:dyDescent="0.25">
      <c r="A25" s="7"/>
      <c r="B25" s="8"/>
      <c r="C25" s="8"/>
      <c r="D25" s="8"/>
      <c r="E25" s="8"/>
      <c r="F25" s="8"/>
      <c r="G25" s="11" t="s">
        <v>24</v>
      </c>
      <c r="H25" s="11" t="s">
        <v>25</v>
      </c>
      <c r="I25" s="15"/>
      <c r="J25" s="15"/>
      <c r="K25" s="16"/>
      <c r="L25" s="16">
        <v>100001</v>
      </c>
      <c r="M25" s="16">
        <f t="shared" ref="M25:N25" si="7">M26</f>
        <v>0</v>
      </c>
      <c r="N25" s="16">
        <f t="shared" si="7"/>
        <v>0</v>
      </c>
      <c r="O25" s="16">
        <f>O26</f>
        <v>100001</v>
      </c>
      <c r="P25" s="16">
        <f t="shared" si="1"/>
        <v>0</v>
      </c>
    </row>
    <row r="26" spans="1:16" x14ac:dyDescent="0.25">
      <c r="A26" s="7"/>
      <c r="B26" s="8"/>
      <c r="C26" s="8"/>
      <c r="D26" s="8"/>
      <c r="E26" s="8"/>
      <c r="F26" s="8"/>
      <c r="G26" s="8"/>
      <c r="H26" s="8"/>
      <c r="I26" s="17" t="s">
        <v>54</v>
      </c>
      <c r="J26" s="17" t="s">
        <v>55</v>
      </c>
      <c r="K26" s="18"/>
      <c r="L26" s="18">
        <v>100001</v>
      </c>
      <c r="M26" s="18"/>
      <c r="N26" s="18"/>
      <c r="O26" s="18">
        <v>100001</v>
      </c>
      <c r="P26" s="18">
        <f t="shared" si="1"/>
        <v>0</v>
      </c>
    </row>
    <row r="27" spans="1:16" x14ac:dyDescent="0.25">
      <c r="A27" s="7"/>
      <c r="B27" s="8"/>
      <c r="C27" s="8"/>
      <c r="D27" s="8"/>
      <c r="E27" s="8"/>
      <c r="F27" s="8"/>
      <c r="G27" s="11" t="s">
        <v>26</v>
      </c>
      <c r="H27" s="11" t="s">
        <v>27</v>
      </c>
      <c r="I27" s="15"/>
      <c r="J27" s="15"/>
      <c r="K27" s="16"/>
      <c r="L27" s="16">
        <v>450000</v>
      </c>
      <c r="M27" s="16">
        <f t="shared" ref="M27:N27" si="8">M28</f>
        <v>0</v>
      </c>
      <c r="N27" s="16">
        <f t="shared" si="8"/>
        <v>0</v>
      </c>
      <c r="O27" s="16">
        <f>O28</f>
        <v>0</v>
      </c>
      <c r="P27" s="16">
        <f t="shared" si="1"/>
        <v>-450000</v>
      </c>
    </row>
    <row r="28" spans="1:16" x14ac:dyDescent="0.25">
      <c r="A28" s="7"/>
      <c r="B28" s="8"/>
      <c r="C28" s="8"/>
      <c r="D28" s="8"/>
      <c r="E28" s="8"/>
      <c r="F28" s="8"/>
      <c r="G28" s="8"/>
      <c r="H28" s="8"/>
      <c r="I28" s="17" t="s">
        <v>56</v>
      </c>
      <c r="J28" s="17" t="s">
        <v>57</v>
      </c>
      <c r="K28" s="18"/>
      <c r="L28" s="18">
        <v>450000</v>
      </c>
      <c r="M28" s="18"/>
      <c r="N28" s="18"/>
      <c r="O28" s="18">
        <v>0</v>
      </c>
      <c r="P28" s="18">
        <f t="shared" si="1"/>
        <v>-450000</v>
      </c>
    </row>
    <row r="29" spans="1:16" x14ac:dyDescent="0.25">
      <c r="A29" s="7"/>
      <c r="B29" s="8"/>
      <c r="C29" s="8"/>
      <c r="D29" s="8"/>
      <c r="E29" s="10" t="s">
        <v>58</v>
      </c>
      <c r="F29" s="10" t="s">
        <v>59</v>
      </c>
      <c r="G29" s="10"/>
      <c r="H29" s="10"/>
      <c r="I29" s="20"/>
      <c r="J29" s="20"/>
      <c r="K29" s="21">
        <v>7481675</v>
      </c>
      <c r="L29" s="21">
        <v>9141781</v>
      </c>
      <c r="M29" s="21">
        <f>+M30+M35+M37</f>
        <v>5793022</v>
      </c>
      <c r="N29" s="21">
        <f>+N30+N35+N37</f>
        <v>445310.4</v>
      </c>
      <c r="O29" s="21">
        <f>O30+O35+O37</f>
        <v>7253130</v>
      </c>
      <c r="P29" s="21">
        <f t="shared" si="1"/>
        <v>-1888651</v>
      </c>
    </row>
    <row r="30" spans="1:16" x14ac:dyDescent="0.25">
      <c r="A30" s="7"/>
      <c r="B30" s="8"/>
      <c r="C30" s="8"/>
      <c r="D30" s="8"/>
      <c r="E30" s="8"/>
      <c r="F30" s="8"/>
      <c r="G30" s="11" t="s">
        <v>24</v>
      </c>
      <c r="H30" s="11" t="s">
        <v>25</v>
      </c>
      <c r="I30" s="15"/>
      <c r="J30" s="15"/>
      <c r="K30" s="16"/>
      <c r="L30" s="16">
        <v>1567257</v>
      </c>
      <c r="M30" s="16">
        <f t="shared" ref="M30:N30" si="9">SUM(M31:M33)</f>
        <v>0</v>
      </c>
      <c r="N30" s="16">
        <f t="shared" si="9"/>
        <v>48485.279999999999</v>
      </c>
      <c r="O30" s="16">
        <f>SUM(O31:O34)</f>
        <v>1667258</v>
      </c>
      <c r="P30" s="16">
        <f t="shared" si="1"/>
        <v>100001</v>
      </c>
    </row>
    <row r="31" spans="1:16" x14ac:dyDescent="0.25">
      <c r="A31" s="7"/>
      <c r="B31" s="8"/>
      <c r="C31" s="8"/>
      <c r="D31" s="8"/>
      <c r="E31" s="8"/>
      <c r="F31" s="8"/>
      <c r="G31" s="8"/>
      <c r="H31" s="8"/>
      <c r="I31" s="17" t="s">
        <v>60</v>
      </c>
      <c r="J31" s="17" t="s">
        <v>61</v>
      </c>
      <c r="K31" s="18"/>
      <c r="L31" s="18">
        <v>70284</v>
      </c>
      <c r="M31" s="18"/>
      <c r="N31" s="18">
        <v>48485.279999999999</v>
      </c>
      <c r="O31" s="18">
        <v>70285</v>
      </c>
      <c r="P31" s="18">
        <f t="shared" si="1"/>
        <v>1</v>
      </c>
    </row>
    <row r="32" spans="1:16" x14ac:dyDescent="0.25">
      <c r="A32" s="7"/>
      <c r="B32" s="8"/>
      <c r="C32" s="8"/>
      <c r="D32" s="8"/>
      <c r="E32" s="8"/>
      <c r="F32" s="8"/>
      <c r="G32" s="8"/>
      <c r="H32" s="8"/>
      <c r="I32" s="17" t="s">
        <v>62</v>
      </c>
      <c r="J32" s="17" t="s">
        <v>63</v>
      </c>
      <c r="K32" s="18"/>
      <c r="L32" s="18">
        <v>1446973</v>
      </c>
      <c r="M32" s="18"/>
      <c r="N32" s="18"/>
      <c r="O32" s="18">
        <v>1446973</v>
      </c>
      <c r="P32" s="18">
        <f t="shared" ref="P32:P100" si="10">O32-L32</f>
        <v>0</v>
      </c>
    </row>
    <row r="33" spans="1:17" x14ac:dyDescent="0.25">
      <c r="A33" s="7"/>
      <c r="B33" s="8"/>
      <c r="C33" s="8"/>
      <c r="D33" s="8"/>
      <c r="E33" s="8"/>
      <c r="F33" s="8"/>
      <c r="G33" s="8"/>
      <c r="H33" s="8"/>
      <c r="I33" s="22" t="s">
        <v>64</v>
      </c>
      <c r="J33" s="17" t="s">
        <v>65</v>
      </c>
      <c r="K33" s="18"/>
      <c r="L33" s="18">
        <v>50000</v>
      </c>
      <c r="M33" s="18"/>
      <c r="N33" s="18"/>
      <c r="O33" s="18">
        <v>50000</v>
      </c>
      <c r="P33" s="18">
        <f t="shared" si="10"/>
        <v>0</v>
      </c>
    </row>
    <row r="34" spans="1:17" x14ac:dyDescent="0.25">
      <c r="A34" s="7"/>
      <c r="B34" s="8"/>
      <c r="C34" s="8"/>
      <c r="D34" s="8"/>
      <c r="E34" s="8"/>
      <c r="F34" s="8"/>
      <c r="G34" s="8"/>
      <c r="H34" s="8"/>
      <c r="I34" s="22">
        <v>47164</v>
      </c>
      <c r="J34" s="22" t="s">
        <v>180</v>
      </c>
      <c r="K34" s="19"/>
      <c r="L34" s="19"/>
      <c r="M34" s="19"/>
      <c r="N34" s="19"/>
      <c r="O34" s="19">
        <v>100000</v>
      </c>
      <c r="P34" s="18">
        <f t="shared" si="10"/>
        <v>100000</v>
      </c>
      <c r="Q34" s="14" t="s">
        <v>183</v>
      </c>
    </row>
    <row r="35" spans="1:17" x14ac:dyDescent="0.25">
      <c r="A35" s="7"/>
      <c r="B35" s="8"/>
      <c r="C35" s="8"/>
      <c r="D35" s="8"/>
      <c r="E35" s="8"/>
      <c r="F35" s="8"/>
      <c r="G35" s="11" t="s">
        <v>26</v>
      </c>
      <c r="H35" s="11" t="s">
        <v>27</v>
      </c>
      <c r="I35" s="15"/>
      <c r="J35" s="15"/>
      <c r="K35" s="16"/>
      <c r="L35" s="16">
        <v>92849</v>
      </c>
      <c r="M35" s="16">
        <f t="shared" ref="M35:N35" si="11">M36</f>
        <v>0</v>
      </c>
      <c r="N35" s="16">
        <f t="shared" si="11"/>
        <v>0</v>
      </c>
      <c r="O35" s="16">
        <f>O36</f>
        <v>92849</v>
      </c>
      <c r="P35" s="16">
        <f t="shared" si="10"/>
        <v>0</v>
      </c>
    </row>
    <row r="36" spans="1:17" x14ac:dyDescent="0.25">
      <c r="A36" s="7"/>
      <c r="B36" s="8"/>
      <c r="C36" s="8"/>
      <c r="D36" s="8"/>
      <c r="E36" s="8"/>
      <c r="F36" s="8"/>
      <c r="G36" s="8"/>
      <c r="H36" s="8"/>
      <c r="I36" s="17" t="s">
        <v>66</v>
      </c>
      <c r="J36" s="17" t="s">
        <v>67</v>
      </c>
      <c r="K36" s="18"/>
      <c r="L36" s="18">
        <v>92849</v>
      </c>
      <c r="M36" s="18"/>
      <c r="N36" s="18"/>
      <c r="O36" s="18">
        <v>92849</v>
      </c>
      <c r="P36" s="18">
        <f t="shared" si="10"/>
        <v>0</v>
      </c>
    </row>
    <row r="37" spans="1:17" x14ac:dyDescent="0.25">
      <c r="A37" s="7"/>
      <c r="B37" s="8"/>
      <c r="C37" s="8"/>
      <c r="D37" s="8"/>
      <c r="E37" s="8"/>
      <c r="F37" s="12"/>
      <c r="G37" s="11" t="s">
        <v>28</v>
      </c>
      <c r="H37" s="11" t="s">
        <v>29</v>
      </c>
      <c r="I37" s="15"/>
      <c r="J37" s="15"/>
      <c r="K37" s="16">
        <v>7481675</v>
      </c>
      <c r="L37" s="16">
        <v>7481675</v>
      </c>
      <c r="M37" s="16">
        <f>SUM(M38:M41)</f>
        <v>5793022</v>
      </c>
      <c r="N37" s="16">
        <f>SUM(N38:N41)</f>
        <v>396825.12</v>
      </c>
      <c r="O37" s="16">
        <f>SUM(O38:O41)</f>
        <v>5493023</v>
      </c>
      <c r="P37" s="16">
        <f>O37-L37</f>
        <v>-1988652</v>
      </c>
    </row>
    <row r="38" spans="1:17" x14ac:dyDescent="0.25">
      <c r="A38" s="7"/>
      <c r="B38" s="8"/>
      <c r="C38" s="8"/>
      <c r="D38" s="8"/>
      <c r="E38" s="8"/>
      <c r="F38" s="8"/>
      <c r="G38" s="8"/>
      <c r="H38" s="8"/>
      <c r="I38" s="17" t="s">
        <v>68</v>
      </c>
      <c r="J38" s="17" t="s">
        <v>184</v>
      </c>
      <c r="K38" s="18">
        <v>811740</v>
      </c>
      <c r="L38" s="18">
        <v>811740</v>
      </c>
      <c r="M38" s="18">
        <v>1145451</v>
      </c>
      <c r="N38" s="18">
        <v>317808.95</v>
      </c>
      <c r="O38" s="18">
        <v>1145451</v>
      </c>
      <c r="P38" s="18">
        <f t="shared" si="10"/>
        <v>333711</v>
      </c>
      <c r="Q38" s="14" t="s">
        <v>183</v>
      </c>
    </row>
    <row r="39" spans="1:17" x14ac:dyDescent="0.25">
      <c r="A39" s="7"/>
      <c r="B39" s="8"/>
      <c r="C39" s="8"/>
      <c r="D39" s="8"/>
      <c r="E39" s="8"/>
      <c r="F39" s="8"/>
      <c r="G39" s="8"/>
      <c r="H39" s="8"/>
      <c r="I39" s="17" t="s">
        <v>69</v>
      </c>
      <c r="J39" s="17" t="s">
        <v>70</v>
      </c>
      <c r="K39" s="18">
        <v>4336655</v>
      </c>
      <c r="L39" s="18">
        <v>4336655</v>
      </c>
      <c r="M39" s="18">
        <v>4218555</v>
      </c>
      <c r="N39" s="18"/>
      <c r="O39" s="18">
        <v>3718555</v>
      </c>
      <c r="P39" s="18">
        <f t="shared" si="10"/>
        <v>-618100</v>
      </c>
    </row>
    <row r="40" spans="1:17" x14ac:dyDescent="0.25">
      <c r="A40" s="7"/>
      <c r="B40" s="8"/>
      <c r="C40" s="8"/>
      <c r="D40" s="8"/>
      <c r="E40" s="8"/>
      <c r="F40" s="8"/>
      <c r="G40" s="8"/>
      <c r="H40" s="8"/>
      <c r="I40" s="17" t="s">
        <v>71</v>
      </c>
      <c r="J40" s="17" t="s">
        <v>72</v>
      </c>
      <c r="K40" s="18">
        <v>2333280</v>
      </c>
      <c r="L40" s="18">
        <v>2333280</v>
      </c>
      <c r="M40" s="18">
        <v>429016</v>
      </c>
      <c r="N40" s="18">
        <v>79016.17</v>
      </c>
      <c r="O40" s="18">
        <v>429017</v>
      </c>
      <c r="P40" s="18">
        <f t="shared" si="10"/>
        <v>-1904263</v>
      </c>
    </row>
    <row r="41" spans="1:17" x14ac:dyDescent="0.25">
      <c r="A41" s="7"/>
      <c r="B41" s="8"/>
      <c r="C41" s="8"/>
      <c r="D41" s="8"/>
      <c r="E41" s="8"/>
      <c r="F41" s="8"/>
      <c r="G41" s="8"/>
      <c r="H41" s="8"/>
      <c r="I41" s="22">
        <v>47163</v>
      </c>
      <c r="J41" s="22" t="s">
        <v>179</v>
      </c>
      <c r="K41" s="19"/>
      <c r="L41" s="19"/>
      <c r="M41" s="19"/>
      <c r="N41" s="19"/>
      <c r="O41" s="19">
        <v>200000</v>
      </c>
      <c r="P41" s="18">
        <f t="shared" si="10"/>
        <v>200000</v>
      </c>
      <c r="Q41" s="14" t="s">
        <v>183</v>
      </c>
    </row>
    <row r="42" spans="1:17" x14ac:dyDescent="0.25">
      <c r="A42" s="7"/>
      <c r="B42" s="8"/>
      <c r="C42" s="9" t="s">
        <v>73</v>
      </c>
      <c r="D42" s="9" t="s">
        <v>74</v>
      </c>
      <c r="E42" s="9"/>
      <c r="F42" s="9"/>
      <c r="G42" s="9"/>
      <c r="H42" s="9"/>
      <c r="I42" s="23"/>
      <c r="J42" s="23"/>
      <c r="K42" s="24">
        <v>17411932</v>
      </c>
      <c r="L42" s="24">
        <v>41655292</v>
      </c>
      <c r="M42" s="24">
        <f t="shared" ref="M42:N42" si="12">M43+M76+M104</f>
        <v>25385946</v>
      </c>
      <c r="N42" s="24">
        <f t="shared" si="12"/>
        <v>9937809.1599999983</v>
      </c>
      <c r="O42" s="24">
        <f>O43+O76+O104</f>
        <v>48280350</v>
      </c>
      <c r="P42" s="24">
        <f t="shared" si="10"/>
        <v>6625058</v>
      </c>
    </row>
    <row r="43" spans="1:17" x14ac:dyDescent="0.25">
      <c r="A43" s="7"/>
      <c r="B43" s="8"/>
      <c r="C43" s="8"/>
      <c r="D43" s="8"/>
      <c r="E43" s="10" t="s">
        <v>75</v>
      </c>
      <c r="F43" s="10" t="s">
        <v>76</v>
      </c>
      <c r="G43" s="10"/>
      <c r="H43" s="10"/>
      <c r="I43" s="20"/>
      <c r="J43" s="20"/>
      <c r="K43" s="21">
        <v>12035000</v>
      </c>
      <c r="L43" s="21">
        <v>33899615</v>
      </c>
      <c r="M43" s="21">
        <f t="shared" ref="M43:N43" si="13">M44+M51+M63+M73</f>
        <v>15022500</v>
      </c>
      <c r="N43" s="21">
        <f t="shared" si="13"/>
        <v>8989457.6399999987</v>
      </c>
      <c r="O43" s="21">
        <f>O44+O51+O63+O73</f>
        <v>37442834</v>
      </c>
      <c r="P43" s="21">
        <f t="shared" si="10"/>
        <v>3543219</v>
      </c>
    </row>
    <row r="44" spans="1:17" x14ac:dyDescent="0.25">
      <c r="A44" s="7"/>
      <c r="B44" s="8"/>
      <c r="C44" s="8"/>
      <c r="D44" s="8"/>
      <c r="E44" s="8"/>
      <c r="F44" s="8"/>
      <c r="G44" s="11" t="s">
        <v>10</v>
      </c>
      <c r="H44" s="11" t="s">
        <v>11</v>
      </c>
      <c r="I44" s="15"/>
      <c r="J44" s="15"/>
      <c r="K44" s="16"/>
      <c r="L44" s="16">
        <v>9338196</v>
      </c>
      <c r="M44" s="16">
        <f t="shared" ref="M44:N44" si="14">SUM(M45:M50)</f>
        <v>37500</v>
      </c>
      <c r="N44" s="16">
        <f t="shared" si="14"/>
        <v>0</v>
      </c>
      <c r="O44" s="16">
        <f>SUM(O45:O50)</f>
        <v>9586415</v>
      </c>
      <c r="P44" s="16">
        <f t="shared" si="10"/>
        <v>248219</v>
      </c>
    </row>
    <row r="45" spans="1:17" x14ac:dyDescent="0.25">
      <c r="A45" s="7"/>
      <c r="B45" s="8"/>
      <c r="C45" s="8"/>
      <c r="D45" s="8"/>
      <c r="E45" s="8"/>
      <c r="F45" s="8"/>
      <c r="G45" s="8"/>
      <c r="H45" s="8"/>
      <c r="I45" s="17" t="s">
        <v>12</v>
      </c>
      <c r="J45" s="17" t="s">
        <v>13</v>
      </c>
      <c r="K45" s="18"/>
      <c r="L45" s="18">
        <v>56111</v>
      </c>
      <c r="M45" s="18"/>
      <c r="N45" s="18"/>
      <c r="O45" s="18">
        <v>57375</v>
      </c>
      <c r="P45" s="18">
        <f t="shared" si="10"/>
        <v>1264</v>
      </c>
    </row>
    <row r="46" spans="1:17" x14ac:dyDescent="0.25">
      <c r="A46" s="7"/>
      <c r="B46" s="8"/>
      <c r="C46" s="8"/>
      <c r="D46" s="8"/>
      <c r="E46" s="8"/>
      <c r="F46" s="8"/>
      <c r="G46" s="8"/>
      <c r="H46" s="8"/>
      <c r="I46" s="17" t="s">
        <v>14</v>
      </c>
      <c r="J46" s="17" t="s">
        <v>15</v>
      </c>
      <c r="K46" s="18"/>
      <c r="L46" s="18">
        <v>5100101</v>
      </c>
      <c r="M46" s="18"/>
      <c r="N46" s="18"/>
      <c r="O46" s="18">
        <v>5284088.0000000009</v>
      </c>
      <c r="P46" s="18">
        <f t="shared" si="10"/>
        <v>183987.00000000093</v>
      </c>
    </row>
    <row r="47" spans="1:17" x14ac:dyDescent="0.25">
      <c r="A47" s="7"/>
      <c r="B47" s="8"/>
      <c r="C47" s="8"/>
      <c r="D47" s="8"/>
      <c r="E47" s="8"/>
      <c r="F47" s="8"/>
      <c r="G47" s="8"/>
      <c r="H47" s="8"/>
      <c r="I47" s="17" t="s">
        <v>16</v>
      </c>
      <c r="J47" s="17" t="s">
        <v>17</v>
      </c>
      <c r="K47" s="18"/>
      <c r="L47" s="18">
        <v>14029</v>
      </c>
      <c r="M47" s="18"/>
      <c r="N47" s="18"/>
      <c r="O47" s="18">
        <v>274</v>
      </c>
      <c r="P47" s="18">
        <f t="shared" si="10"/>
        <v>-13755</v>
      </c>
    </row>
    <row r="48" spans="1:17" x14ac:dyDescent="0.25">
      <c r="A48" s="7"/>
      <c r="B48" s="8"/>
      <c r="C48" s="8"/>
      <c r="D48" s="8"/>
      <c r="E48" s="8"/>
      <c r="F48" s="8"/>
      <c r="G48" s="8"/>
      <c r="H48" s="8"/>
      <c r="I48" s="17" t="s">
        <v>18</v>
      </c>
      <c r="J48" s="17" t="s">
        <v>19</v>
      </c>
      <c r="K48" s="18"/>
      <c r="L48" s="18">
        <v>55278</v>
      </c>
      <c r="M48" s="18">
        <v>28582.342387320481</v>
      </c>
      <c r="N48" s="18"/>
      <c r="O48" s="18">
        <v>47735</v>
      </c>
      <c r="P48" s="18">
        <f t="shared" si="10"/>
        <v>-7543</v>
      </c>
    </row>
    <row r="49" spans="1:16" x14ac:dyDescent="0.25">
      <c r="A49" s="7"/>
      <c r="B49" s="8"/>
      <c r="C49" s="8"/>
      <c r="D49" s="8"/>
      <c r="E49" s="8"/>
      <c r="F49" s="8"/>
      <c r="G49" s="8"/>
      <c r="H49" s="8"/>
      <c r="I49" s="17" t="s">
        <v>20</v>
      </c>
      <c r="J49" s="17" t="s">
        <v>21</v>
      </c>
      <c r="K49" s="18"/>
      <c r="L49" s="18">
        <v>2121074</v>
      </c>
      <c r="M49" s="18"/>
      <c r="N49" s="18"/>
      <c r="O49" s="18">
        <v>2163496</v>
      </c>
      <c r="P49" s="18">
        <f t="shared" si="10"/>
        <v>42422</v>
      </c>
    </row>
    <row r="50" spans="1:16" x14ac:dyDescent="0.25">
      <c r="A50" s="7"/>
      <c r="B50" s="8"/>
      <c r="C50" s="8"/>
      <c r="D50" s="8"/>
      <c r="E50" s="8"/>
      <c r="F50" s="8"/>
      <c r="G50" s="8"/>
      <c r="H50" s="8"/>
      <c r="I50" s="17" t="s">
        <v>22</v>
      </c>
      <c r="J50" s="17" t="s">
        <v>23</v>
      </c>
      <c r="K50" s="18"/>
      <c r="L50" s="18">
        <v>1991603</v>
      </c>
      <c r="M50" s="18">
        <v>8917.6576126795208</v>
      </c>
      <c r="N50" s="18"/>
      <c r="O50" s="18">
        <v>2033447</v>
      </c>
      <c r="P50" s="18">
        <f t="shared" si="10"/>
        <v>41844</v>
      </c>
    </row>
    <row r="51" spans="1:16" x14ac:dyDescent="0.25">
      <c r="A51" s="7"/>
      <c r="B51" s="8"/>
      <c r="C51" s="8"/>
      <c r="D51" s="8"/>
      <c r="E51" s="8"/>
      <c r="F51" s="8"/>
      <c r="G51" s="11" t="s">
        <v>24</v>
      </c>
      <c r="H51" s="11" t="s">
        <v>25</v>
      </c>
      <c r="I51" s="15"/>
      <c r="J51" s="15"/>
      <c r="K51" s="16"/>
      <c r="L51" s="16">
        <v>12386419</v>
      </c>
      <c r="M51" s="16">
        <f t="shared" ref="M51:N51" si="15">SUM(M52:M62)</f>
        <v>0</v>
      </c>
      <c r="N51" s="16">
        <f t="shared" si="15"/>
        <v>8822416.5199999996</v>
      </c>
      <c r="O51" s="16">
        <f>SUM(O52:O62)</f>
        <v>12786419</v>
      </c>
      <c r="P51" s="16">
        <f t="shared" si="10"/>
        <v>400000</v>
      </c>
    </row>
    <row r="52" spans="1:16" x14ac:dyDescent="0.25">
      <c r="A52" s="7"/>
      <c r="B52" s="8"/>
      <c r="C52" s="8"/>
      <c r="D52" s="8"/>
      <c r="E52" s="8"/>
      <c r="F52" s="8"/>
      <c r="G52" s="8"/>
      <c r="H52" s="8"/>
      <c r="I52" s="25" t="s">
        <v>77</v>
      </c>
      <c r="J52" s="17" t="s">
        <v>78</v>
      </c>
      <c r="K52" s="18"/>
      <c r="L52" s="18">
        <v>503472</v>
      </c>
      <c r="M52" s="18"/>
      <c r="N52" s="18">
        <v>223987.36999999997</v>
      </c>
      <c r="O52" s="18">
        <v>503472</v>
      </c>
      <c r="P52" s="18">
        <f t="shared" si="10"/>
        <v>0</v>
      </c>
    </row>
    <row r="53" spans="1:16" x14ac:dyDescent="0.25">
      <c r="A53" s="7"/>
      <c r="B53" s="8"/>
      <c r="C53" s="8"/>
      <c r="D53" s="8"/>
      <c r="E53" s="8"/>
      <c r="F53" s="8"/>
      <c r="G53" s="8"/>
      <c r="H53" s="8"/>
      <c r="I53" s="25" t="s">
        <v>79</v>
      </c>
      <c r="J53" s="17" t="s">
        <v>80</v>
      </c>
      <c r="K53" s="18"/>
      <c r="L53" s="18">
        <v>9990000</v>
      </c>
      <c r="M53" s="18"/>
      <c r="N53" s="18">
        <v>8584063.2300000004</v>
      </c>
      <c r="O53" s="19">
        <v>10290000</v>
      </c>
      <c r="P53" s="18">
        <f t="shared" si="10"/>
        <v>300000</v>
      </c>
    </row>
    <row r="54" spans="1:16" x14ac:dyDescent="0.25">
      <c r="A54" s="7"/>
      <c r="B54" s="8"/>
      <c r="C54" s="8"/>
      <c r="D54" s="8"/>
      <c r="E54" s="8"/>
      <c r="F54" s="8"/>
      <c r="G54" s="8"/>
      <c r="H54" s="8"/>
      <c r="I54" s="25" t="s">
        <v>81</v>
      </c>
      <c r="J54" s="17" t="s">
        <v>82</v>
      </c>
      <c r="K54" s="18"/>
      <c r="L54" s="18">
        <v>1079612</v>
      </c>
      <c r="M54" s="18"/>
      <c r="N54" s="18">
        <v>4570.09</v>
      </c>
      <c r="O54" s="18">
        <v>1074612</v>
      </c>
      <c r="P54" s="18">
        <f t="shared" si="10"/>
        <v>-5000</v>
      </c>
    </row>
    <row r="55" spans="1:16" x14ac:dyDescent="0.25">
      <c r="A55" s="7"/>
      <c r="B55" s="8"/>
      <c r="C55" s="8"/>
      <c r="D55" s="8"/>
      <c r="E55" s="8"/>
      <c r="F55" s="8"/>
      <c r="G55" s="8"/>
      <c r="H55" s="8"/>
      <c r="I55" s="25" t="s">
        <v>83</v>
      </c>
      <c r="J55" s="17" t="s">
        <v>84</v>
      </c>
      <c r="K55" s="18"/>
      <c r="L55" s="18">
        <v>25000</v>
      </c>
      <c r="M55" s="18"/>
      <c r="N55" s="18"/>
      <c r="O55" s="18">
        <v>25000</v>
      </c>
      <c r="P55" s="18">
        <f t="shared" si="10"/>
        <v>0</v>
      </c>
    </row>
    <row r="56" spans="1:16" x14ac:dyDescent="0.25">
      <c r="A56" s="7"/>
      <c r="B56" s="8"/>
      <c r="C56" s="8"/>
      <c r="D56" s="8"/>
      <c r="E56" s="8"/>
      <c r="F56" s="8"/>
      <c r="G56" s="8"/>
      <c r="H56" s="8"/>
      <c r="I56" s="25" t="s">
        <v>85</v>
      </c>
      <c r="J56" s="17" t="s">
        <v>86</v>
      </c>
      <c r="K56" s="18"/>
      <c r="L56" s="18">
        <v>497958</v>
      </c>
      <c r="M56" s="18"/>
      <c r="N56" s="18"/>
      <c r="O56" s="18">
        <v>497958</v>
      </c>
      <c r="P56" s="18">
        <f t="shared" si="10"/>
        <v>0</v>
      </c>
    </row>
    <row r="57" spans="1:16" x14ac:dyDescent="0.25">
      <c r="A57" s="7"/>
      <c r="B57" s="8"/>
      <c r="C57" s="8"/>
      <c r="D57" s="8"/>
      <c r="E57" s="8"/>
      <c r="F57" s="8"/>
      <c r="G57" s="8"/>
      <c r="H57" s="8"/>
      <c r="I57" s="25" t="s">
        <v>87</v>
      </c>
      <c r="J57" s="17" t="s">
        <v>88</v>
      </c>
      <c r="K57" s="18"/>
      <c r="L57" s="18">
        <v>115377</v>
      </c>
      <c r="M57" s="18"/>
      <c r="N57" s="18">
        <v>9795.83</v>
      </c>
      <c r="O57" s="18">
        <v>115377</v>
      </c>
      <c r="P57" s="18">
        <f t="shared" si="10"/>
        <v>0</v>
      </c>
    </row>
    <row r="58" spans="1:16" x14ac:dyDescent="0.25">
      <c r="A58" s="7"/>
      <c r="B58" s="8"/>
      <c r="C58" s="8"/>
      <c r="D58" s="8"/>
      <c r="E58" s="8"/>
      <c r="F58" s="8"/>
      <c r="G58" s="8"/>
      <c r="H58" s="8"/>
      <c r="I58" s="25" t="s">
        <v>89</v>
      </c>
      <c r="J58" s="17" t="s">
        <v>90</v>
      </c>
      <c r="K58" s="18"/>
      <c r="L58" s="18">
        <v>25000</v>
      </c>
      <c r="M58" s="18"/>
      <c r="N58" s="18"/>
      <c r="O58" s="18">
        <v>25000</v>
      </c>
      <c r="P58" s="18">
        <f t="shared" si="10"/>
        <v>0</v>
      </c>
    </row>
    <row r="59" spans="1:16" x14ac:dyDescent="0.25">
      <c r="A59" s="7"/>
      <c r="B59" s="8"/>
      <c r="C59" s="8"/>
      <c r="D59" s="8"/>
      <c r="E59" s="8"/>
      <c r="F59" s="8"/>
      <c r="G59" s="8"/>
      <c r="H59" s="8"/>
      <c r="I59" s="25" t="s">
        <v>91</v>
      </c>
      <c r="J59" s="17" t="s">
        <v>92</v>
      </c>
      <c r="K59" s="18"/>
      <c r="L59" s="18">
        <v>100000</v>
      </c>
      <c r="M59" s="18"/>
      <c r="N59" s="18"/>
      <c r="O59" s="18">
        <v>100000</v>
      </c>
      <c r="P59" s="18">
        <f t="shared" si="10"/>
        <v>0</v>
      </c>
    </row>
    <row r="60" spans="1:16" x14ac:dyDescent="0.25">
      <c r="A60" s="7"/>
      <c r="B60" s="8"/>
      <c r="C60" s="8"/>
      <c r="D60" s="8"/>
      <c r="E60" s="8"/>
      <c r="F60" s="8"/>
      <c r="G60" s="8"/>
      <c r="H60" s="8"/>
      <c r="I60" s="25">
        <v>47342</v>
      </c>
      <c r="J60" s="17" t="s">
        <v>185</v>
      </c>
      <c r="K60" s="18"/>
      <c r="L60" s="18"/>
      <c r="M60" s="18"/>
      <c r="N60" s="18"/>
      <c r="O60" s="18">
        <v>5000</v>
      </c>
      <c r="P60" s="18">
        <f t="shared" si="10"/>
        <v>5000</v>
      </c>
    </row>
    <row r="61" spans="1:16" x14ac:dyDescent="0.25">
      <c r="A61" s="7"/>
      <c r="B61" s="8"/>
      <c r="C61" s="8"/>
      <c r="D61" s="8"/>
      <c r="E61" s="8"/>
      <c r="F61" s="8"/>
      <c r="G61" s="8"/>
      <c r="H61" s="8"/>
      <c r="I61" s="25">
        <v>47351</v>
      </c>
      <c r="J61" s="17" t="s">
        <v>186</v>
      </c>
      <c r="K61" s="18"/>
      <c r="L61" s="18"/>
      <c r="M61" s="18"/>
      <c r="N61" s="18"/>
      <c r="O61" s="18">
        <v>100000</v>
      </c>
      <c r="P61" s="18">
        <f t="shared" si="10"/>
        <v>100000</v>
      </c>
    </row>
    <row r="62" spans="1:16" x14ac:dyDescent="0.25">
      <c r="A62" s="7"/>
      <c r="B62" s="8"/>
      <c r="C62" s="8"/>
      <c r="D62" s="8"/>
      <c r="E62" s="8"/>
      <c r="F62" s="8"/>
      <c r="G62" s="8"/>
      <c r="H62" s="8"/>
      <c r="I62" s="25" t="s">
        <v>93</v>
      </c>
      <c r="J62" s="17" t="s">
        <v>94</v>
      </c>
      <c r="K62" s="18"/>
      <c r="L62" s="18">
        <v>50000</v>
      </c>
      <c r="M62" s="18"/>
      <c r="N62" s="18"/>
      <c r="O62" s="18">
        <v>50000</v>
      </c>
      <c r="P62" s="18">
        <f t="shared" si="10"/>
        <v>0</v>
      </c>
    </row>
    <row r="63" spans="1:16" x14ac:dyDescent="0.25">
      <c r="A63" s="7"/>
      <c r="B63" s="8"/>
      <c r="C63" s="8"/>
      <c r="D63" s="8"/>
      <c r="E63" s="8"/>
      <c r="F63" s="8"/>
      <c r="G63" s="11" t="s">
        <v>28</v>
      </c>
      <c r="H63" s="11" t="s">
        <v>29</v>
      </c>
      <c r="I63" s="15"/>
      <c r="J63" s="15"/>
      <c r="K63" s="16">
        <v>11965000</v>
      </c>
      <c r="L63" s="16">
        <v>12105000</v>
      </c>
      <c r="M63" s="16">
        <f t="shared" ref="M63:N63" si="16">SUM(M64:M72)</f>
        <v>11965000</v>
      </c>
      <c r="N63" s="16">
        <f t="shared" si="16"/>
        <v>167041.12</v>
      </c>
      <c r="O63" s="16">
        <f>SUM(O64:O72)</f>
        <v>12050000</v>
      </c>
      <c r="P63" s="16">
        <f t="shared" si="10"/>
        <v>-55000</v>
      </c>
    </row>
    <row r="64" spans="1:16" x14ac:dyDescent="0.25">
      <c r="A64" s="7"/>
      <c r="B64" s="8"/>
      <c r="C64" s="8"/>
      <c r="D64" s="8"/>
      <c r="E64" s="8"/>
      <c r="F64" s="8"/>
      <c r="G64" s="8"/>
      <c r="H64" s="8"/>
      <c r="I64" s="17" t="s">
        <v>95</v>
      </c>
      <c r="J64" s="17" t="s">
        <v>96</v>
      </c>
      <c r="K64" s="18">
        <v>800000</v>
      </c>
      <c r="L64" s="18">
        <v>800000</v>
      </c>
      <c r="M64" s="18">
        <v>800000</v>
      </c>
      <c r="N64" s="18"/>
      <c r="O64" s="18">
        <v>800000</v>
      </c>
      <c r="P64" s="18">
        <f t="shared" si="10"/>
        <v>0</v>
      </c>
    </row>
    <row r="65" spans="1:16" x14ac:dyDescent="0.25">
      <c r="A65" s="7"/>
      <c r="B65" s="8"/>
      <c r="C65" s="8"/>
      <c r="D65" s="8"/>
      <c r="E65" s="8"/>
      <c r="F65" s="8"/>
      <c r="G65" s="8"/>
      <c r="H65" s="8"/>
      <c r="I65" s="25" t="s">
        <v>97</v>
      </c>
      <c r="J65" s="17" t="s">
        <v>98</v>
      </c>
      <c r="K65" s="18">
        <v>7000000</v>
      </c>
      <c r="L65" s="18">
        <v>7000000</v>
      </c>
      <c r="M65" s="18">
        <v>7000000</v>
      </c>
      <c r="N65" s="18"/>
      <c r="O65" s="18">
        <v>6800000</v>
      </c>
      <c r="P65" s="18">
        <f t="shared" si="10"/>
        <v>-200000</v>
      </c>
    </row>
    <row r="66" spans="1:16" x14ac:dyDescent="0.25">
      <c r="A66" s="7"/>
      <c r="B66" s="8"/>
      <c r="C66" s="8"/>
      <c r="D66" s="8"/>
      <c r="E66" s="8"/>
      <c r="F66" s="8"/>
      <c r="G66" s="8"/>
      <c r="H66" s="8"/>
      <c r="I66" s="25" t="s">
        <v>99</v>
      </c>
      <c r="J66" s="17" t="s">
        <v>100</v>
      </c>
      <c r="K66" s="18">
        <v>3000000</v>
      </c>
      <c r="L66" s="18">
        <v>3000000</v>
      </c>
      <c r="M66" s="18">
        <v>3000000</v>
      </c>
      <c r="N66" s="18"/>
      <c r="O66" s="18">
        <v>3200000</v>
      </c>
      <c r="P66" s="18">
        <f t="shared" si="10"/>
        <v>200000</v>
      </c>
    </row>
    <row r="67" spans="1:16" x14ac:dyDescent="0.25">
      <c r="A67" s="7"/>
      <c r="B67" s="8"/>
      <c r="C67" s="8"/>
      <c r="D67" s="8"/>
      <c r="E67" s="8"/>
      <c r="F67" s="8"/>
      <c r="G67" s="8"/>
      <c r="H67" s="8"/>
      <c r="I67" s="25" t="s">
        <v>101</v>
      </c>
      <c r="J67" s="17" t="s">
        <v>102</v>
      </c>
      <c r="K67" s="18">
        <v>1165000</v>
      </c>
      <c r="L67" s="18">
        <v>1165000</v>
      </c>
      <c r="M67" s="18">
        <v>1165000</v>
      </c>
      <c r="N67" s="18">
        <v>167041.12</v>
      </c>
      <c r="O67" s="18">
        <v>1165000</v>
      </c>
      <c r="P67" s="18">
        <f t="shared" si="10"/>
        <v>0</v>
      </c>
    </row>
    <row r="68" spans="1:16" x14ac:dyDescent="0.25">
      <c r="A68" s="7"/>
      <c r="B68" s="8"/>
      <c r="C68" s="8"/>
      <c r="D68" s="8"/>
      <c r="E68" s="8"/>
      <c r="F68" s="8"/>
      <c r="G68" s="8"/>
      <c r="H68" s="8"/>
      <c r="I68" s="26">
        <v>45806</v>
      </c>
      <c r="J68" s="22" t="s">
        <v>181</v>
      </c>
      <c r="K68" s="19"/>
      <c r="L68" s="19"/>
      <c r="M68" s="19"/>
      <c r="N68" s="19"/>
      <c r="O68" s="19">
        <v>50000</v>
      </c>
      <c r="P68" s="18"/>
    </row>
    <row r="69" spans="1:16" x14ac:dyDescent="0.25">
      <c r="A69" s="7"/>
      <c r="B69" s="8"/>
      <c r="C69" s="8"/>
      <c r="D69" s="8"/>
      <c r="E69" s="8"/>
      <c r="F69" s="8"/>
      <c r="G69" s="8"/>
      <c r="H69" s="8"/>
      <c r="I69" s="25" t="s">
        <v>103</v>
      </c>
      <c r="J69" s="17" t="s">
        <v>104</v>
      </c>
      <c r="K69" s="18"/>
      <c r="L69" s="18">
        <v>100000</v>
      </c>
      <c r="M69" s="18"/>
      <c r="N69" s="18"/>
      <c r="O69" s="18">
        <v>0</v>
      </c>
      <c r="P69" s="18">
        <f t="shared" si="10"/>
        <v>-100000</v>
      </c>
    </row>
    <row r="70" spans="1:16" x14ac:dyDescent="0.25">
      <c r="A70" s="7"/>
      <c r="B70" s="8"/>
      <c r="C70" s="8"/>
      <c r="D70" s="8"/>
      <c r="E70" s="8"/>
      <c r="F70" s="8"/>
      <c r="G70" s="8"/>
      <c r="H70" s="8"/>
      <c r="I70" s="25" t="s">
        <v>105</v>
      </c>
      <c r="J70" s="17" t="s">
        <v>106</v>
      </c>
      <c r="K70" s="18"/>
      <c r="L70" s="18">
        <v>10000</v>
      </c>
      <c r="M70" s="18"/>
      <c r="N70" s="18"/>
      <c r="O70" s="19">
        <v>15000</v>
      </c>
      <c r="P70" s="18">
        <f t="shared" si="10"/>
        <v>5000</v>
      </c>
    </row>
    <row r="71" spans="1:16" x14ac:dyDescent="0.25">
      <c r="A71" s="7"/>
      <c r="B71" s="8"/>
      <c r="C71" s="8"/>
      <c r="D71" s="8"/>
      <c r="E71" s="8"/>
      <c r="F71" s="8"/>
      <c r="G71" s="8"/>
      <c r="H71" s="8"/>
      <c r="I71" s="25" t="s">
        <v>107</v>
      </c>
      <c r="J71" s="17" t="s">
        <v>108</v>
      </c>
      <c r="K71" s="18"/>
      <c r="L71" s="18">
        <v>10000</v>
      </c>
      <c r="M71" s="18"/>
      <c r="N71" s="18"/>
      <c r="O71" s="19">
        <v>0</v>
      </c>
      <c r="P71" s="18">
        <f t="shared" si="10"/>
        <v>-10000</v>
      </c>
    </row>
    <row r="72" spans="1:16" x14ac:dyDescent="0.25">
      <c r="A72" s="7"/>
      <c r="B72" s="8"/>
      <c r="C72" s="8"/>
      <c r="D72" s="8"/>
      <c r="E72" s="8"/>
      <c r="F72" s="8"/>
      <c r="G72" s="8"/>
      <c r="H72" s="8"/>
      <c r="I72" s="25" t="s">
        <v>109</v>
      </c>
      <c r="J72" s="17" t="s">
        <v>110</v>
      </c>
      <c r="K72" s="18"/>
      <c r="L72" s="18">
        <v>20000</v>
      </c>
      <c r="M72" s="18"/>
      <c r="N72" s="18"/>
      <c r="O72" s="19">
        <v>20000</v>
      </c>
      <c r="P72" s="18">
        <f t="shared" si="10"/>
        <v>0</v>
      </c>
    </row>
    <row r="73" spans="1:16" x14ac:dyDescent="0.25">
      <c r="A73" s="7"/>
      <c r="B73" s="8"/>
      <c r="C73" s="8"/>
      <c r="D73" s="8"/>
      <c r="E73" s="8"/>
      <c r="F73" s="8"/>
      <c r="G73" s="11" t="s">
        <v>30</v>
      </c>
      <c r="H73" s="11" t="s">
        <v>31</v>
      </c>
      <c r="I73" s="27"/>
      <c r="J73" s="15"/>
      <c r="K73" s="16">
        <v>70000</v>
      </c>
      <c r="L73" s="16">
        <v>70000</v>
      </c>
      <c r="M73" s="16">
        <f t="shared" ref="M73:N73" si="17">SUM(M74:M75)</f>
        <v>3020000</v>
      </c>
      <c r="N73" s="16">
        <f t="shared" si="17"/>
        <v>0</v>
      </c>
      <c r="O73" s="16">
        <f>SUM(O74:O75)</f>
        <v>3020000</v>
      </c>
      <c r="P73" s="16">
        <f t="shared" si="10"/>
        <v>2950000</v>
      </c>
    </row>
    <row r="74" spans="1:16" x14ac:dyDescent="0.25">
      <c r="A74" s="7"/>
      <c r="B74" s="8"/>
      <c r="C74" s="8"/>
      <c r="D74" s="8"/>
      <c r="E74" s="8"/>
      <c r="F74" s="8"/>
      <c r="G74" s="8"/>
      <c r="H74" s="8"/>
      <c r="I74" s="17" t="s">
        <v>111</v>
      </c>
      <c r="J74" s="17" t="s">
        <v>112</v>
      </c>
      <c r="K74" s="18">
        <v>50000</v>
      </c>
      <c r="L74" s="18">
        <v>50000</v>
      </c>
      <c r="M74" s="18">
        <v>3000000</v>
      </c>
      <c r="N74" s="18"/>
      <c r="O74" s="18">
        <v>3000000</v>
      </c>
      <c r="P74" s="18">
        <f t="shared" si="10"/>
        <v>2950000</v>
      </c>
    </row>
    <row r="75" spans="1:16" x14ac:dyDescent="0.25">
      <c r="A75" s="7"/>
      <c r="B75" s="8"/>
      <c r="C75" s="8"/>
      <c r="D75" s="8"/>
      <c r="E75" s="8"/>
      <c r="F75" s="8"/>
      <c r="G75" s="8"/>
      <c r="H75" s="8"/>
      <c r="I75" s="17" t="s">
        <v>113</v>
      </c>
      <c r="J75" s="17" t="s">
        <v>114</v>
      </c>
      <c r="K75" s="18">
        <v>20000</v>
      </c>
      <c r="L75" s="18">
        <v>20000</v>
      </c>
      <c r="M75" s="18">
        <v>20000</v>
      </c>
      <c r="N75" s="18"/>
      <c r="O75" s="18">
        <v>20000</v>
      </c>
      <c r="P75" s="18">
        <f t="shared" si="10"/>
        <v>0</v>
      </c>
    </row>
    <row r="76" spans="1:16" x14ac:dyDescent="0.25">
      <c r="A76" s="7"/>
      <c r="B76" s="8"/>
      <c r="C76" s="8"/>
      <c r="D76" s="8"/>
      <c r="E76" s="10" t="s">
        <v>115</v>
      </c>
      <c r="F76" s="10" t="s">
        <v>116</v>
      </c>
      <c r="G76" s="10"/>
      <c r="H76" s="10"/>
      <c r="I76" s="20"/>
      <c r="J76" s="20"/>
      <c r="K76" s="21">
        <v>5328432</v>
      </c>
      <c r="L76" s="21">
        <v>7616519</v>
      </c>
      <c r="M76" s="21">
        <f t="shared" ref="M76:N76" si="18">M77+M81+M93+M95</f>
        <v>10348746</v>
      </c>
      <c r="N76" s="21">
        <f t="shared" si="18"/>
        <v>948351.52</v>
      </c>
      <c r="O76" s="21">
        <f>O77+O81+O93+O95</f>
        <v>10692158</v>
      </c>
      <c r="P76" s="21">
        <f t="shared" si="10"/>
        <v>3075639</v>
      </c>
    </row>
    <row r="77" spans="1:16" x14ac:dyDescent="0.25">
      <c r="A77" s="7"/>
      <c r="B77" s="8"/>
      <c r="C77" s="8"/>
      <c r="D77" s="8"/>
      <c r="E77" s="8"/>
      <c r="F77" s="8"/>
      <c r="G77" s="11" t="s">
        <v>10</v>
      </c>
      <c r="H77" s="11" t="s">
        <v>11</v>
      </c>
      <c r="I77" s="15"/>
      <c r="J77" s="15"/>
      <c r="K77" s="16">
        <v>630053</v>
      </c>
      <c r="L77" s="16">
        <v>2664290</v>
      </c>
      <c r="M77" s="16">
        <f t="shared" ref="M77:N77" si="19">SUM(M78:M80)</f>
        <v>637242</v>
      </c>
      <c r="N77" s="16">
        <f t="shared" si="19"/>
        <v>0</v>
      </c>
      <c r="O77" s="16">
        <f>SUM(O78:O80)</f>
        <v>2726804</v>
      </c>
      <c r="P77" s="16">
        <f t="shared" si="10"/>
        <v>62514</v>
      </c>
    </row>
    <row r="78" spans="1:16" x14ac:dyDescent="0.25">
      <c r="A78" s="7"/>
      <c r="B78" s="8"/>
      <c r="C78" s="8"/>
      <c r="D78" s="8"/>
      <c r="E78" s="8"/>
      <c r="F78" s="8"/>
      <c r="G78" s="8"/>
      <c r="H78" s="8"/>
      <c r="I78" s="17" t="s">
        <v>14</v>
      </c>
      <c r="J78" s="17" t="s">
        <v>15</v>
      </c>
      <c r="K78" s="18">
        <v>27234</v>
      </c>
      <c r="L78" s="18">
        <v>1638508</v>
      </c>
      <c r="M78" s="18">
        <v>0</v>
      </c>
      <c r="N78" s="18"/>
      <c r="O78" s="18">
        <v>1648930</v>
      </c>
      <c r="P78" s="18">
        <f t="shared" si="10"/>
        <v>10422</v>
      </c>
    </row>
    <row r="79" spans="1:16" x14ac:dyDescent="0.25">
      <c r="A79" s="7"/>
      <c r="B79" s="8"/>
      <c r="C79" s="8"/>
      <c r="D79" s="8"/>
      <c r="E79" s="8"/>
      <c r="F79" s="8"/>
      <c r="G79" s="8"/>
      <c r="H79" s="8"/>
      <c r="I79" s="17" t="s">
        <v>18</v>
      </c>
      <c r="J79" s="17" t="s">
        <v>19</v>
      </c>
      <c r="K79" s="18">
        <v>452896.5</v>
      </c>
      <c r="L79" s="18">
        <v>460731</v>
      </c>
      <c r="M79" s="18">
        <v>478494</v>
      </c>
      <c r="N79" s="18"/>
      <c r="O79" s="18">
        <v>488066.00000000006</v>
      </c>
      <c r="P79" s="18">
        <f t="shared" si="10"/>
        <v>27335.000000000058</v>
      </c>
    </row>
    <row r="80" spans="1:16" x14ac:dyDescent="0.25">
      <c r="A80" s="7"/>
      <c r="B80" s="8"/>
      <c r="C80" s="8"/>
      <c r="D80" s="8"/>
      <c r="E80" s="8"/>
      <c r="F80" s="8"/>
      <c r="G80" s="8"/>
      <c r="H80" s="8"/>
      <c r="I80" s="17" t="s">
        <v>22</v>
      </c>
      <c r="J80" s="17" t="s">
        <v>23</v>
      </c>
      <c r="K80" s="18">
        <v>149922.5</v>
      </c>
      <c r="L80" s="18">
        <v>565051</v>
      </c>
      <c r="M80" s="18">
        <v>158748</v>
      </c>
      <c r="N80" s="18"/>
      <c r="O80" s="18">
        <v>589808</v>
      </c>
      <c r="P80" s="18">
        <f t="shared" si="10"/>
        <v>24757</v>
      </c>
    </row>
    <row r="81" spans="1:17" x14ac:dyDescent="0.25">
      <c r="A81" s="7"/>
      <c r="B81" s="8"/>
      <c r="C81" s="8"/>
      <c r="D81" s="8"/>
      <c r="E81" s="8"/>
      <c r="F81" s="8"/>
      <c r="G81" s="11" t="s">
        <v>24</v>
      </c>
      <c r="H81" s="11" t="s">
        <v>25</v>
      </c>
      <c r="I81" s="15"/>
      <c r="J81" s="15"/>
      <c r="K81" s="16">
        <v>51689</v>
      </c>
      <c r="L81" s="16">
        <v>305539</v>
      </c>
      <c r="M81" s="16">
        <f t="shared" ref="M81:N81" si="20">SUM(M82:M92)</f>
        <v>110618</v>
      </c>
      <c r="N81" s="16">
        <f t="shared" si="20"/>
        <v>0</v>
      </c>
      <c r="O81" s="16">
        <f>SUM(O82:O92)</f>
        <v>364468</v>
      </c>
      <c r="P81" s="16">
        <f t="shared" si="10"/>
        <v>58929</v>
      </c>
    </row>
    <row r="82" spans="1:17" x14ac:dyDescent="0.25">
      <c r="A82" s="7"/>
      <c r="B82" s="8"/>
      <c r="C82" s="8"/>
      <c r="D82" s="8"/>
      <c r="E82" s="8"/>
      <c r="F82" s="8"/>
      <c r="G82" s="8"/>
      <c r="H82" s="8"/>
      <c r="I82" s="17" t="s">
        <v>117</v>
      </c>
      <c r="J82" s="17" t="s">
        <v>118</v>
      </c>
      <c r="K82" s="18"/>
      <c r="L82" s="18">
        <v>8850</v>
      </c>
      <c r="M82" s="18"/>
      <c r="N82" s="18"/>
      <c r="O82" s="18">
        <v>8850</v>
      </c>
      <c r="P82" s="18">
        <f t="shared" si="10"/>
        <v>0</v>
      </c>
    </row>
    <row r="83" spans="1:17" x14ac:dyDescent="0.25">
      <c r="A83" s="7"/>
      <c r="B83" s="8"/>
      <c r="C83" s="8"/>
      <c r="D83" s="8"/>
      <c r="E83" s="8"/>
      <c r="F83" s="8"/>
      <c r="G83" s="8"/>
      <c r="H83" s="8"/>
      <c r="I83" s="17" t="s">
        <v>119</v>
      </c>
      <c r="J83" s="17" t="s">
        <v>120</v>
      </c>
      <c r="K83" s="18"/>
      <c r="L83" s="18">
        <v>70000</v>
      </c>
      <c r="M83" s="18"/>
      <c r="N83" s="18"/>
      <c r="O83" s="18">
        <v>70000</v>
      </c>
      <c r="P83" s="18">
        <f t="shared" si="10"/>
        <v>0</v>
      </c>
    </row>
    <row r="84" spans="1:17" x14ac:dyDescent="0.25">
      <c r="A84" s="7"/>
      <c r="B84" s="8"/>
      <c r="C84" s="8"/>
      <c r="D84" s="8"/>
      <c r="E84" s="8"/>
      <c r="F84" s="8"/>
      <c r="G84" s="8"/>
      <c r="H84" s="8"/>
      <c r="I84" s="17" t="s">
        <v>121</v>
      </c>
      <c r="J84" s="17" t="s">
        <v>122</v>
      </c>
      <c r="K84" s="18"/>
      <c r="L84" s="18">
        <v>25000</v>
      </c>
      <c r="M84" s="18"/>
      <c r="N84" s="18"/>
      <c r="O84" s="18">
        <v>25000</v>
      </c>
      <c r="P84" s="18">
        <f t="shared" si="10"/>
        <v>0</v>
      </c>
    </row>
    <row r="85" spans="1:17" x14ac:dyDescent="0.25">
      <c r="A85" s="7"/>
      <c r="B85" s="8"/>
      <c r="C85" s="8"/>
      <c r="D85" s="8"/>
      <c r="E85" s="8"/>
      <c r="F85" s="8"/>
      <c r="G85" s="8"/>
      <c r="H85" s="8"/>
      <c r="I85" s="17" t="s">
        <v>123</v>
      </c>
      <c r="J85" s="17" t="s">
        <v>124</v>
      </c>
      <c r="K85" s="18">
        <v>400</v>
      </c>
      <c r="L85" s="18">
        <v>400</v>
      </c>
      <c r="M85" s="18">
        <v>0</v>
      </c>
      <c r="N85" s="18"/>
      <c r="O85" s="18">
        <v>0</v>
      </c>
      <c r="P85" s="18">
        <f t="shared" si="10"/>
        <v>-400</v>
      </c>
    </row>
    <row r="86" spans="1:17" x14ac:dyDescent="0.25">
      <c r="A86" s="7"/>
      <c r="B86" s="8"/>
      <c r="C86" s="8"/>
      <c r="D86" s="8"/>
      <c r="E86" s="8"/>
      <c r="F86" s="8"/>
      <c r="G86" s="8"/>
      <c r="H86" s="8"/>
      <c r="I86" s="17" t="s">
        <v>125</v>
      </c>
      <c r="J86" s="17" t="s">
        <v>126</v>
      </c>
      <c r="K86" s="18">
        <v>18471</v>
      </c>
      <c r="L86" s="18">
        <v>18471</v>
      </c>
      <c r="M86" s="18">
        <v>0</v>
      </c>
      <c r="N86" s="18"/>
      <c r="O86" s="18">
        <v>0</v>
      </c>
      <c r="P86" s="18">
        <f t="shared" si="10"/>
        <v>-18471</v>
      </c>
    </row>
    <row r="87" spans="1:17" x14ac:dyDescent="0.25">
      <c r="A87" s="7"/>
      <c r="B87" s="8"/>
      <c r="C87" s="8"/>
      <c r="D87" s="8"/>
      <c r="E87" s="8"/>
      <c r="F87" s="8"/>
      <c r="G87" s="8"/>
      <c r="H87" s="8"/>
      <c r="I87" s="17" t="s">
        <v>127</v>
      </c>
      <c r="J87" s="17" t="s">
        <v>128</v>
      </c>
      <c r="K87" s="18"/>
      <c r="L87" s="18"/>
      <c r="M87" s="18">
        <v>12884</v>
      </c>
      <c r="N87" s="18"/>
      <c r="O87" s="18">
        <v>12884</v>
      </c>
      <c r="P87" s="18">
        <f t="shared" si="10"/>
        <v>12884</v>
      </c>
    </row>
    <row r="88" spans="1:17" x14ac:dyDescent="0.25">
      <c r="A88" s="7"/>
      <c r="B88" s="8"/>
      <c r="C88" s="8"/>
      <c r="D88" s="8"/>
      <c r="E88" s="8"/>
      <c r="F88" s="8"/>
      <c r="G88" s="8"/>
      <c r="H88" s="8"/>
      <c r="I88" s="17" t="s">
        <v>129</v>
      </c>
      <c r="J88" s="17" t="s">
        <v>130</v>
      </c>
      <c r="K88" s="18"/>
      <c r="L88" s="18">
        <v>50000</v>
      </c>
      <c r="M88" s="18"/>
      <c r="N88" s="18"/>
      <c r="O88" s="18">
        <v>50000</v>
      </c>
      <c r="P88" s="18">
        <f t="shared" si="10"/>
        <v>0</v>
      </c>
    </row>
    <row r="89" spans="1:17" x14ac:dyDescent="0.25">
      <c r="A89" s="7"/>
      <c r="B89" s="8"/>
      <c r="C89" s="8"/>
      <c r="D89" s="8"/>
      <c r="E89" s="8"/>
      <c r="F89" s="8"/>
      <c r="G89" s="8"/>
      <c r="H89" s="8"/>
      <c r="I89" s="17" t="s">
        <v>131</v>
      </c>
      <c r="J89" s="17" t="s">
        <v>132</v>
      </c>
      <c r="K89" s="18">
        <v>32818</v>
      </c>
      <c r="L89" s="18">
        <v>32818</v>
      </c>
      <c r="M89" s="18">
        <v>49235</v>
      </c>
      <c r="N89" s="18"/>
      <c r="O89" s="18">
        <v>49235</v>
      </c>
      <c r="P89" s="18">
        <f t="shared" si="10"/>
        <v>16417</v>
      </c>
    </row>
    <row r="90" spans="1:17" x14ac:dyDescent="0.25">
      <c r="A90" s="7"/>
      <c r="B90" s="8"/>
      <c r="C90" s="8"/>
      <c r="D90" s="8"/>
      <c r="E90" s="8"/>
      <c r="F90" s="8"/>
      <c r="G90" s="8"/>
      <c r="H90" s="8"/>
      <c r="I90" s="17" t="s">
        <v>133</v>
      </c>
      <c r="J90" s="17" t="s">
        <v>134</v>
      </c>
      <c r="K90" s="18"/>
      <c r="L90" s="18"/>
      <c r="M90" s="18">
        <v>48499</v>
      </c>
      <c r="N90" s="18"/>
      <c r="O90" s="18">
        <v>48499</v>
      </c>
      <c r="P90" s="18">
        <f t="shared" si="10"/>
        <v>48499</v>
      </c>
    </row>
    <row r="91" spans="1:17" x14ac:dyDescent="0.25">
      <c r="A91" s="7"/>
      <c r="B91" s="8"/>
      <c r="C91" s="8"/>
      <c r="D91" s="8"/>
      <c r="E91" s="8"/>
      <c r="F91" s="8"/>
      <c r="G91" s="8"/>
      <c r="H91" s="8"/>
      <c r="I91" s="17" t="s">
        <v>135</v>
      </c>
      <c r="J91" s="17" t="s">
        <v>136</v>
      </c>
      <c r="K91" s="18"/>
      <c r="L91" s="18">
        <v>40000</v>
      </c>
      <c r="M91" s="18"/>
      <c r="N91" s="18"/>
      <c r="O91" s="18">
        <v>40000</v>
      </c>
      <c r="P91" s="18">
        <f t="shared" si="10"/>
        <v>0</v>
      </c>
    </row>
    <row r="92" spans="1:17" x14ac:dyDescent="0.25">
      <c r="A92" s="7"/>
      <c r="B92" s="8"/>
      <c r="C92" s="8"/>
      <c r="D92" s="8"/>
      <c r="E92" s="8"/>
      <c r="F92" s="8"/>
      <c r="G92" s="8"/>
      <c r="H92" s="8"/>
      <c r="I92" s="17" t="s">
        <v>137</v>
      </c>
      <c r="J92" s="17" t="s">
        <v>138</v>
      </c>
      <c r="K92" s="18"/>
      <c r="L92" s="18">
        <v>60000</v>
      </c>
      <c r="M92" s="18"/>
      <c r="N92" s="18"/>
      <c r="O92" s="18">
        <v>60000</v>
      </c>
      <c r="P92" s="18">
        <f t="shared" si="10"/>
        <v>0</v>
      </c>
    </row>
    <row r="93" spans="1:17" x14ac:dyDescent="0.25">
      <c r="A93" s="7"/>
      <c r="B93" s="8"/>
      <c r="C93" s="8"/>
      <c r="D93" s="8"/>
      <c r="E93" s="8"/>
      <c r="F93" s="8"/>
      <c r="G93" s="11" t="s">
        <v>26</v>
      </c>
      <c r="H93" s="11" t="s">
        <v>27</v>
      </c>
      <c r="I93" s="15"/>
      <c r="J93" s="15"/>
      <c r="K93" s="16">
        <v>30000</v>
      </c>
      <c r="L93" s="16">
        <v>30000</v>
      </c>
      <c r="M93" s="16">
        <f t="shared" ref="M93:N93" si="21">M94</f>
        <v>26964</v>
      </c>
      <c r="N93" s="16">
        <f t="shared" si="21"/>
        <v>18453.400000000001</v>
      </c>
      <c r="O93" s="16">
        <f>O94</f>
        <v>26964</v>
      </c>
      <c r="P93" s="16">
        <f t="shared" si="10"/>
        <v>-3036</v>
      </c>
    </row>
    <row r="94" spans="1:17" x14ac:dyDescent="0.25">
      <c r="A94" s="7"/>
      <c r="B94" s="8"/>
      <c r="C94" s="8"/>
      <c r="D94" s="8"/>
      <c r="E94" s="8"/>
      <c r="F94" s="8"/>
      <c r="G94" s="8"/>
      <c r="H94" s="8"/>
      <c r="I94" s="17" t="s">
        <v>139</v>
      </c>
      <c r="J94" s="17" t="s">
        <v>140</v>
      </c>
      <c r="K94" s="18">
        <v>30000</v>
      </c>
      <c r="L94" s="18">
        <v>30000</v>
      </c>
      <c r="M94" s="18">
        <v>26964</v>
      </c>
      <c r="N94" s="18">
        <v>18453.400000000001</v>
      </c>
      <c r="O94" s="18">
        <v>26964</v>
      </c>
      <c r="P94" s="18">
        <f t="shared" si="10"/>
        <v>-3036</v>
      </c>
    </row>
    <row r="95" spans="1:17" x14ac:dyDescent="0.25">
      <c r="A95" s="7"/>
      <c r="B95" s="8"/>
      <c r="C95" s="8"/>
      <c r="D95" s="8"/>
      <c r="E95" s="8"/>
      <c r="F95" s="8"/>
      <c r="G95" s="11" t="s">
        <v>28</v>
      </c>
      <c r="H95" s="11" t="s">
        <v>29</v>
      </c>
      <c r="I95" s="15"/>
      <c r="J95" s="15"/>
      <c r="K95" s="16">
        <v>4616690</v>
      </c>
      <c r="L95" s="16">
        <v>4616690</v>
      </c>
      <c r="M95" s="16">
        <f t="shared" ref="M95:N95" si="22">SUM(M96:M103)</f>
        <v>9573922</v>
      </c>
      <c r="N95" s="16">
        <f t="shared" si="22"/>
        <v>929898.12</v>
      </c>
      <c r="O95" s="16">
        <f>SUM(O96:O103)</f>
        <v>7573922</v>
      </c>
      <c r="P95" s="16">
        <f t="shared" si="10"/>
        <v>2957232</v>
      </c>
    </row>
    <row r="96" spans="1:17" x14ac:dyDescent="0.25">
      <c r="A96" s="7"/>
      <c r="B96" s="8"/>
      <c r="C96" s="8"/>
      <c r="D96" s="8"/>
      <c r="E96" s="8"/>
      <c r="F96" s="8"/>
      <c r="G96" s="8"/>
      <c r="H96" s="8"/>
      <c r="I96" s="17" t="s">
        <v>141</v>
      </c>
      <c r="J96" s="17" t="s">
        <v>142</v>
      </c>
      <c r="K96" s="18">
        <v>1036763</v>
      </c>
      <c r="L96" s="18">
        <v>1036763</v>
      </c>
      <c r="M96" s="18">
        <v>1336763</v>
      </c>
      <c r="N96" s="18">
        <v>929898.12</v>
      </c>
      <c r="O96" s="18">
        <v>1336763</v>
      </c>
      <c r="P96" s="18">
        <f t="shared" si="10"/>
        <v>300000</v>
      </c>
      <c r="Q96" s="14" t="s">
        <v>183</v>
      </c>
    </row>
    <row r="97" spans="1:17" x14ac:dyDescent="0.25">
      <c r="A97" s="7"/>
      <c r="B97" s="8"/>
      <c r="C97" s="8"/>
      <c r="D97" s="8"/>
      <c r="E97" s="8"/>
      <c r="F97" s="8"/>
      <c r="G97" s="8"/>
      <c r="H97" s="8"/>
      <c r="I97" s="17" t="s">
        <v>143</v>
      </c>
      <c r="J97" s="17" t="s">
        <v>124</v>
      </c>
      <c r="K97" s="18">
        <v>37137</v>
      </c>
      <c r="L97" s="18">
        <v>37137</v>
      </c>
      <c r="M97" s="18">
        <v>0</v>
      </c>
      <c r="N97" s="18"/>
      <c r="O97" s="18">
        <v>0</v>
      </c>
      <c r="P97" s="18">
        <f t="shared" si="10"/>
        <v>-37137</v>
      </c>
      <c r="Q97" s="14"/>
    </row>
    <row r="98" spans="1:17" x14ac:dyDescent="0.25">
      <c r="A98" s="7"/>
      <c r="B98" s="8"/>
      <c r="C98" s="8"/>
      <c r="D98" s="8"/>
      <c r="E98" s="8"/>
      <c r="F98" s="8"/>
      <c r="G98" s="8"/>
      <c r="H98" s="8"/>
      <c r="I98" s="17" t="s">
        <v>144</v>
      </c>
      <c r="J98" s="22" t="s">
        <v>145</v>
      </c>
      <c r="K98" s="18">
        <v>1247372</v>
      </c>
      <c r="L98" s="18">
        <v>1247372</v>
      </c>
      <c r="M98" s="18">
        <v>1550000</v>
      </c>
      <c r="N98" s="18"/>
      <c r="O98" s="18">
        <v>1550000</v>
      </c>
      <c r="P98" s="18">
        <f t="shared" si="10"/>
        <v>302628</v>
      </c>
      <c r="Q98" s="14"/>
    </row>
    <row r="99" spans="1:17" x14ac:dyDescent="0.25">
      <c r="A99" s="7"/>
      <c r="B99" s="8"/>
      <c r="C99" s="8"/>
      <c r="D99" s="8"/>
      <c r="E99" s="8"/>
      <c r="F99" s="8"/>
      <c r="G99" s="8"/>
      <c r="H99" s="8"/>
      <c r="I99" s="17" t="s">
        <v>146</v>
      </c>
      <c r="J99" s="17" t="s">
        <v>147</v>
      </c>
      <c r="K99" s="18">
        <v>1778418</v>
      </c>
      <c r="L99" s="18">
        <v>1778418</v>
      </c>
      <c r="M99" s="18">
        <v>6075349</v>
      </c>
      <c r="N99" s="18"/>
      <c r="O99" s="18">
        <v>4075349</v>
      </c>
      <c r="P99" s="18">
        <f t="shared" si="10"/>
        <v>2296931</v>
      </c>
      <c r="Q99" s="14" t="s">
        <v>183</v>
      </c>
    </row>
    <row r="100" spans="1:17" x14ac:dyDescent="0.25">
      <c r="A100" s="7"/>
      <c r="B100" s="8"/>
      <c r="C100" s="8"/>
      <c r="D100" s="8"/>
      <c r="E100" s="8"/>
      <c r="F100" s="8"/>
      <c r="G100" s="8"/>
      <c r="H100" s="8"/>
      <c r="I100" s="17" t="s">
        <v>148</v>
      </c>
      <c r="J100" s="17" t="s">
        <v>126</v>
      </c>
      <c r="K100" s="18">
        <v>17000</v>
      </c>
      <c r="L100" s="18">
        <v>17000</v>
      </c>
      <c r="M100" s="18">
        <v>0</v>
      </c>
      <c r="N100" s="18"/>
      <c r="O100" s="18">
        <v>0</v>
      </c>
      <c r="P100" s="18">
        <f t="shared" si="10"/>
        <v>-17000</v>
      </c>
      <c r="Q100" s="14"/>
    </row>
    <row r="101" spans="1:17" x14ac:dyDescent="0.25">
      <c r="A101" s="7"/>
      <c r="B101" s="8"/>
      <c r="C101" s="8"/>
      <c r="D101" s="8"/>
      <c r="E101" s="8"/>
      <c r="F101" s="8"/>
      <c r="G101" s="8"/>
      <c r="H101" s="8"/>
      <c r="I101" s="17" t="s">
        <v>149</v>
      </c>
      <c r="J101" s="17" t="s">
        <v>150</v>
      </c>
      <c r="K101" s="18"/>
      <c r="L101" s="18"/>
      <c r="M101" s="18">
        <v>101810</v>
      </c>
      <c r="N101" s="18"/>
      <c r="O101" s="18">
        <v>101810</v>
      </c>
      <c r="P101" s="18">
        <f t="shared" ref="P101:P128" si="23">O101-L101</f>
        <v>101810</v>
      </c>
      <c r="Q101" s="14"/>
    </row>
    <row r="102" spans="1:17" x14ac:dyDescent="0.25">
      <c r="A102" s="7"/>
      <c r="B102" s="8"/>
      <c r="C102" s="8"/>
      <c r="D102" s="8"/>
      <c r="E102" s="8"/>
      <c r="F102" s="8"/>
      <c r="G102" s="8"/>
      <c r="H102" s="8"/>
      <c r="I102" s="17" t="s">
        <v>151</v>
      </c>
      <c r="J102" s="17" t="s">
        <v>152</v>
      </c>
      <c r="K102" s="18">
        <v>500000</v>
      </c>
      <c r="L102" s="18">
        <v>500000</v>
      </c>
      <c r="M102" s="18">
        <v>500000</v>
      </c>
      <c r="N102" s="18"/>
      <c r="O102" s="18">
        <v>500000</v>
      </c>
      <c r="P102" s="18">
        <f t="shared" si="23"/>
        <v>0</v>
      </c>
      <c r="Q102" s="14" t="s">
        <v>183</v>
      </c>
    </row>
    <row r="103" spans="1:17" x14ac:dyDescent="0.25">
      <c r="A103" s="7"/>
      <c r="B103" s="8"/>
      <c r="C103" s="8"/>
      <c r="D103" s="8"/>
      <c r="E103" s="8"/>
      <c r="F103" s="8"/>
      <c r="G103" s="8"/>
      <c r="H103" s="8"/>
      <c r="I103" s="17" t="s">
        <v>153</v>
      </c>
      <c r="J103" s="17" t="s">
        <v>154</v>
      </c>
      <c r="K103" s="18"/>
      <c r="L103" s="18"/>
      <c r="M103" s="18">
        <v>10000</v>
      </c>
      <c r="N103" s="18"/>
      <c r="O103" s="18">
        <v>10000</v>
      </c>
      <c r="P103" s="18">
        <f t="shared" si="23"/>
        <v>10000</v>
      </c>
    </row>
    <row r="104" spans="1:17" x14ac:dyDescent="0.25">
      <c r="A104" s="7"/>
      <c r="B104" s="8"/>
      <c r="C104" s="8"/>
      <c r="D104" s="8"/>
      <c r="E104" s="10" t="s">
        <v>155</v>
      </c>
      <c r="F104" s="10" t="s">
        <v>156</v>
      </c>
      <c r="G104" s="10"/>
      <c r="H104" s="10"/>
      <c r="I104" s="20"/>
      <c r="J104" s="20"/>
      <c r="K104" s="21">
        <v>48500</v>
      </c>
      <c r="L104" s="21">
        <v>139158</v>
      </c>
      <c r="M104" s="21">
        <f t="shared" ref="M104:N104" si="24">M105+M110</f>
        <v>14700</v>
      </c>
      <c r="N104" s="21">
        <f t="shared" si="24"/>
        <v>0</v>
      </c>
      <c r="O104" s="21">
        <f>O105+O110</f>
        <v>145358</v>
      </c>
      <c r="P104" s="21">
        <f t="shared" si="23"/>
        <v>6200</v>
      </c>
    </row>
    <row r="105" spans="1:17" x14ac:dyDescent="0.25">
      <c r="A105" s="7"/>
      <c r="B105" s="8"/>
      <c r="C105" s="8"/>
      <c r="D105" s="8"/>
      <c r="E105" s="8"/>
      <c r="F105" s="8"/>
      <c r="G105" s="11" t="s">
        <v>24</v>
      </c>
      <c r="H105" s="11" t="s">
        <v>25</v>
      </c>
      <c r="I105" s="15"/>
      <c r="J105" s="15"/>
      <c r="K105" s="16">
        <v>9000</v>
      </c>
      <c r="L105" s="16">
        <v>99658</v>
      </c>
      <c r="M105" s="16">
        <f t="shared" ref="M105:N105" si="25">SUM(M106:M108)</f>
        <v>8200</v>
      </c>
      <c r="N105" s="16">
        <f t="shared" si="25"/>
        <v>0</v>
      </c>
      <c r="O105" s="16">
        <f>SUM(O106:O109)</f>
        <v>138858</v>
      </c>
      <c r="P105" s="16">
        <f t="shared" si="23"/>
        <v>39200</v>
      </c>
    </row>
    <row r="106" spans="1:17" x14ac:dyDescent="0.25">
      <c r="A106" s="7"/>
      <c r="B106" s="8"/>
      <c r="C106" s="8"/>
      <c r="D106" s="8"/>
      <c r="E106" s="8"/>
      <c r="F106" s="8"/>
      <c r="G106" s="8"/>
      <c r="H106" s="8"/>
      <c r="I106" s="25" t="s">
        <v>157</v>
      </c>
      <c r="J106" s="17" t="s">
        <v>158</v>
      </c>
      <c r="K106" s="18"/>
      <c r="L106" s="18">
        <v>20686</v>
      </c>
      <c r="M106" s="18"/>
      <c r="N106" s="18"/>
      <c r="O106" s="18">
        <v>20686</v>
      </c>
      <c r="P106" s="18">
        <f t="shared" si="23"/>
        <v>0</v>
      </c>
    </row>
    <row r="107" spans="1:17" x14ac:dyDescent="0.25">
      <c r="A107" s="7"/>
      <c r="B107" s="8"/>
      <c r="C107" s="8"/>
      <c r="D107" s="8"/>
      <c r="E107" s="8"/>
      <c r="F107" s="8"/>
      <c r="G107" s="8"/>
      <c r="H107" s="8"/>
      <c r="I107" s="25" t="s">
        <v>159</v>
      </c>
      <c r="J107" s="17" t="s">
        <v>160</v>
      </c>
      <c r="K107" s="18">
        <v>9000</v>
      </c>
      <c r="L107" s="18">
        <v>9001</v>
      </c>
      <c r="M107" s="18">
        <v>8200</v>
      </c>
      <c r="N107" s="18"/>
      <c r="O107" s="18">
        <v>8201</v>
      </c>
      <c r="P107" s="18">
        <f t="shared" si="23"/>
        <v>-800</v>
      </c>
    </row>
    <row r="108" spans="1:17" x14ac:dyDescent="0.25">
      <c r="A108" s="7"/>
      <c r="B108" s="8"/>
      <c r="C108" s="8"/>
      <c r="D108" s="8"/>
      <c r="E108" s="8"/>
      <c r="F108" s="8"/>
      <c r="G108" s="8"/>
      <c r="H108" s="8"/>
      <c r="I108" s="25" t="s">
        <v>161</v>
      </c>
      <c r="J108" s="17" t="s">
        <v>162</v>
      </c>
      <c r="K108" s="18"/>
      <c r="L108" s="18">
        <v>69971</v>
      </c>
      <c r="M108" s="18"/>
      <c r="N108" s="18"/>
      <c r="O108" s="18">
        <v>69971</v>
      </c>
      <c r="P108" s="18">
        <f t="shared" si="23"/>
        <v>0</v>
      </c>
    </row>
    <row r="109" spans="1:17" x14ac:dyDescent="0.25">
      <c r="A109" s="7"/>
      <c r="B109" s="8"/>
      <c r="C109" s="8"/>
      <c r="D109" s="8"/>
      <c r="E109" s="12"/>
      <c r="F109" s="12"/>
      <c r="G109" s="12"/>
      <c r="H109" s="12"/>
      <c r="I109" s="26">
        <v>47160</v>
      </c>
      <c r="J109" s="22" t="s">
        <v>182</v>
      </c>
      <c r="K109" s="19"/>
      <c r="L109" s="19"/>
      <c r="M109" s="19"/>
      <c r="N109" s="19"/>
      <c r="O109" s="19">
        <v>40000</v>
      </c>
      <c r="P109" s="19">
        <f t="shared" si="23"/>
        <v>40000</v>
      </c>
      <c r="Q109" s="13"/>
    </row>
    <row r="110" spans="1:17" x14ac:dyDescent="0.25">
      <c r="A110" s="7"/>
      <c r="B110" s="8"/>
      <c r="C110" s="8"/>
      <c r="D110" s="8"/>
      <c r="E110" s="8"/>
      <c r="F110" s="8"/>
      <c r="G110" s="11" t="s">
        <v>28</v>
      </c>
      <c r="H110" s="11" t="s">
        <v>29</v>
      </c>
      <c r="I110" s="15"/>
      <c r="J110" s="15"/>
      <c r="K110" s="16">
        <v>39500</v>
      </c>
      <c r="L110" s="16">
        <v>39500</v>
      </c>
      <c r="M110" s="16">
        <f t="shared" ref="M110:N110" si="26">M111</f>
        <v>6500</v>
      </c>
      <c r="N110" s="16">
        <f t="shared" si="26"/>
        <v>0</v>
      </c>
      <c r="O110" s="16">
        <f>O111</f>
        <v>6500</v>
      </c>
      <c r="P110" s="16">
        <f t="shared" si="23"/>
        <v>-33000</v>
      </c>
    </row>
    <row r="111" spans="1:17" x14ac:dyDescent="0.25">
      <c r="A111" s="7"/>
      <c r="B111" s="8"/>
      <c r="C111" s="8"/>
      <c r="D111" s="8"/>
      <c r="E111" s="8"/>
      <c r="F111" s="8"/>
      <c r="G111" s="8"/>
      <c r="H111" s="8"/>
      <c r="I111" s="17" t="s">
        <v>163</v>
      </c>
      <c r="J111" s="17" t="s">
        <v>164</v>
      </c>
      <c r="K111" s="18">
        <v>39500</v>
      </c>
      <c r="L111" s="18">
        <v>39500</v>
      </c>
      <c r="M111" s="18">
        <v>6500</v>
      </c>
      <c r="N111" s="18"/>
      <c r="O111" s="18">
        <v>6500</v>
      </c>
      <c r="P111" s="18">
        <f t="shared" si="23"/>
        <v>-33000</v>
      </c>
    </row>
    <row r="112" spans="1:17" x14ac:dyDescent="0.25">
      <c r="A112" s="7"/>
      <c r="B112" s="8"/>
      <c r="C112" s="9" t="s">
        <v>165</v>
      </c>
      <c r="D112" s="9" t="s">
        <v>166</v>
      </c>
      <c r="E112" s="9"/>
      <c r="F112" s="9"/>
      <c r="G112" s="9"/>
      <c r="H112" s="9"/>
      <c r="I112" s="23"/>
      <c r="J112" s="23"/>
      <c r="K112" s="24">
        <v>7687205.5</v>
      </c>
      <c r="L112" s="24">
        <v>8296008</v>
      </c>
      <c r="M112" s="24">
        <f t="shared" ref="M112:N112" si="27">M113</f>
        <v>7598399.3443356603</v>
      </c>
      <c r="N112" s="24">
        <f t="shared" si="27"/>
        <v>290281.36</v>
      </c>
      <c r="O112" s="24">
        <f>O113</f>
        <v>11675092</v>
      </c>
      <c r="P112" s="24">
        <f t="shared" si="23"/>
        <v>3379084</v>
      </c>
    </row>
    <row r="113" spans="1:17" x14ac:dyDescent="0.25">
      <c r="A113" s="7"/>
      <c r="B113" s="8"/>
      <c r="C113" s="8"/>
      <c r="D113" s="8"/>
      <c r="E113" s="10" t="s">
        <v>167</v>
      </c>
      <c r="F113" s="10" t="s">
        <v>168</v>
      </c>
      <c r="G113" s="10"/>
      <c r="H113" s="10"/>
      <c r="I113" s="20"/>
      <c r="J113" s="20"/>
      <c r="K113" s="21">
        <v>7687205.5</v>
      </c>
      <c r="L113" s="21">
        <v>8296008</v>
      </c>
      <c r="M113" s="21">
        <f>M114+M119+M123+M125</f>
        <v>7598399.3443356603</v>
      </c>
      <c r="N113" s="21">
        <f>N114+N119+N123+N125</f>
        <v>290281.36</v>
      </c>
      <c r="O113" s="21">
        <f>O114+O119+O123+O125</f>
        <v>11675092</v>
      </c>
      <c r="P113" s="21">
        <f t="shared" si="23"/>
        <v>3379084</v>
      </c>
    </row>
    <row r="114" spans="1:17" x14ac:dyDescent="0.25">
      <c r="A114" s="7"/>
      <c r="B114" s="8"/>
      <c r="C114" s="8"/>
      <c r="D114" s="8"/>
      <c r="E114" s="8"/>
      <c r="F114" s="8"/>
      <c r="G114" s="11" t="s">
        <v>10</v>
      </c>
      <c r="H114" s="11" t="s">
        <v>11</v>
      </c>
      <c r="I114" s="15"/>
      <c r="J114" s="15"/>
      <c r="K114" s="16">
        <v>229862.5</v>
      </c>
      <c r="L114" s="16">
        <v>231695</v>
      </c>
      <c r="M114" s="16">
        <f t="shared" ref="M114:N114" si="28">SUM(M115:M118)</f>
        <v>233399.34433565999</v>
      </c>
      <c r="N114" s="16">
        <f t="shared" si="28"/>
        <v>0</v>
      </c>
      <c r="O114" s="16">
        <f>SUM(O115:O118)</f>
        <v>480092.00000000006</v>
      </c>
      <c r="P114" s="16">
        <f t="shared" si="23"/>
        <v>248397.00000000006</v>
      </c>
    </row>
    <row r="115" spans="1:17" x14ac:dyDescent="0.25">
      <c r="A115" s="7"/>
      <c r="B115" s="8"/>
      <c r="C115" s="8"/>
      <c r="D115" s="8"/>
      <c r="E115" s="8"/>
      <c r="F115" s="8"/>
      <c r="G115" s="8"/>
      <c r="H115" s="8"/>
      <c r="I115" s="17" t="s">
        <v>12</v>
      </c>
      <c r="J115" s="17" t="s">
        <v>13</v>
      </c>
      <c r="K115" s="18"/>
      <c r="L115" s="18"/>
      <c r="M115" s="18"/>
      <c r="N115" s="18"/>
      <c r="O115" s="18">
        <v>73591</v>
      </c>
      <c r="P115" s="18">
        <f t="shared" si="23"/>
        <v>73591</v>
      </c>
    </row>
    <row r="116" spans="1:17" x14ac:dyDescent="0.25">
      <c r="A116" s="7"/>
      <c r="B116" s="8"/>
      <c r="C116" s="8"/>
      <c r="D116" s="8"/>
      <c r="E116" s="8"/>
      <c r="F116" s="8"/>
      <c r="G116" s="8"/>
      <c r="H116" s="8"/>
      <c r="I116" s="17" t="s">
        <v>14</v>
      </c>
      <c r="J116" s="17" t="s">
        <v>15</v>
      </c>
      <c r="K116" s="18"/>
      <c r="L116" s="18"/>
      <c r="M116" s="18"/>
      <c r="N116" s="18"/>
      <c r="O116" s="18">
        <v>130529.99999999999</v>
      </c>
      <c r="P116" s="18">
        <f t="shared" si="23"/>
        <v>130529.99999999999</v>
      </c>
    </row>
    <row r="117" spans="1:17" x14ac:dyDescent="0.25">
      <c r="A117" s="7"/>
      <c r="B117" s="8"/>
      <c r="C117" s="8"/>
      <c r="D117" s="8"/>
      <c r="E117" s="8"/>
      <c r="F117" s="8"/>
      <c r="G117" s="8"/>
      <c r="H117" s="8"/>
      <c r="I117" s="17" t="s">
        <v>18</v>
      </c>
      <c r="J117" s="17" t="s">
        <v>19</v>
      </c>
      <c r="K117" s="18">
        <v>175000</v>
      </c>
      <c r="L117" s="18">
        <v>176832</v>
      </c>
      <c r="M117" s="18">
        <v>177671.81999999998</v>
      </c>
      <c r="N117" s="18"/>
      <c r="O117" s="18">
        <v>182460.00000000006</v>
      </c>
      <c r="P117" s="18">
        <f t="shared" si="23"/>
        <v>5628.0000000000582</v>
      </c>
    </row>
    <row r="118" spans="1:17" x14ac:dyDescent="0.25">
      <c r="A118" s="7"/>
      <c r="B118" s="8"/>
      <c r="C118" s="8"/>
      <c r="D118" s="8"/>
      <c r="E118" s="8"/>
      <c r="F118" s="8"/>
      <c r="G118" s="8"/>
      <c r="H118" s="8"/>
      <c r="I118" s="17" t="s">
        <v>22</v>
      </c>
      <c r="J118" s="17" t="s">
        <v>23</v>
      </c>
      <c r="K118" s="18">
        <v>54862.5</v>
      </c>
      <c r="L118" s="18">
        <v>54863</v>
      </c>
      <c r="M118" s="18">
        <v>55727.524335660019</v>
      </c>
      <c r="N118" s="18"/>
      <c r="O118" s="18">
        <v>93511</v>
      </c>
      <c r="P118" s="18">
        <f t="shared" si="23"/>
        <v>38648</v>
      </c>
    </row>
    <row r="119" spans="1:17" x14ac:dyDescent="0.25">
      <c r="A119" s="7"/>
      <c r="B119" s="8"/>
      <c r="C119" s="8"/>
      <c r="D119" s="8"/>
      <c r="E119" s="8"/>
      <c r="F119" s="8"/>
      <c r="G119" s="11" t="s">
        <v>24</v>
      </c>
      <c r="H119" s="11" t="s">
        <v>25</v>
      </c>
      <c r="I119" s="15"/>
      <c r="J119" s="15"/>
      <c r="K119" s="16"/>
      <c r="L119" s="16">
        <v>50000</v>
      </c>
      <c r="M119" s="16">
        <f t="shared" ref="M119:N119" si="29">M120</f>
        <v>0</v>
      </c>
      <c r="N119" s="16">
        <f t="shared" si="29"/>
        <v>0</v>
      </c>
      <c r="O119" s="16">
        <f>O120+O121+O122</f>
        <v>3830000</v>
      </c>
      <c r="P119" s="16">
        <f t="shared" si="23"/>
        <v>3780000</v>
      </c>
    </row>
    <row r="120" spans="1:17" x14ac:dyDescent="0.25">
      <c r="A120" s="7"/>
      <c r="B120" s="8"/>
      <c r="C120" s="8"/>
      <c r="D120" s="8"/>
      <c r="E120" s="8"/>
      <c r="F120" s="8"/>
      <c r="G120" s="8"/>
      <c r="H120" s="8"/>
      <c r="I120" s="25" t="s">
        <v>169</v>
      </c>
      <c r="J120" s="17" t="s">
        <v>170</v>
      </c>
      <c r="K120" s="18"/>
      <c r="L120" s="18">
        <v>50000</v>
      </c>
      <c r="M120" s="18"/>
      <c r="N120" s="18"/>
      <c r="O120" s="19">
        <v>205000</v>
      </c>
      <c r="P120" s="18">
        <f t="shared" si="23"/>
        <v>155000</v>
      </c>
      <c r="Q120" s="14" t="s">
        <v>183</v>
      </c>
    </row>
    <row r="121" spans="1:17" x14ac:dyDescent="0.25">
      <c r="A121" s="7"/>
      <c r="B121" s="8"/>
      <c r="C121" s="8"/>
      <c r="D121" s="8"/>
      <c r="E121" s="8"/>
      <c r="F121" s="8"/>
      <c r="G121" s="8"/>
      <c r="H121" s="8"/>
      <c r="I121" s="25">
        <v>47273</v>
      </c>
      <c r="J121" s="17" t="s">
        <v>187</v>
      </c>
      <c r="K121" s="18"/>
      <c r="L121" s="18"/>
      <c r="M121" s="18"/>
      <c r="N121" s="18"/>
      <c r="O121" s="19">
        <v>825000</v>
      </c>
      <c r="P121" s="18"/>
      <c r="Q121" s="14"/>
    </row>
    <row r="122" spans="1:17" x14ac:dyDescent="0.25">
      <c r="A122" s="7"/>
      <c r="B122" s="8"/>
      <c r="C122" s="8"/>
      <c r="D122" s="8"/>
      <c r="E122" s="8"/>
      <c r="F122" s="8"/>
      <c r="G122" s="8"/>
      <c r="H122" s="8"/>
      <c r="I122" s="25">
        <v>47330</v>
      </c>
      <c r="J122" s="17" t="s">
        <v>188</v>
      </c>
      <c r="K122" s="18"/>
      <c r="L122" s="18"/>
      <c r="M122" s="18"/>
      <c r="N122" s="18"/>
      <c r="O122" s="19">
        <v>2800000</v>
      </c>
      <c r="P122" s="18"/>
      <c r="Q122" s="14"/>
    </row>
    <row r="123" spans="1:17" x14ac:dyDescent="0.25">
      <c r="A123" s="7"/>
      <c r="B123" s="8"/>
      <c r="C123" s="8"/>
      <c r="D123" s="8"/>
      <c r="E123" s="8"/>
      <c r="F123" s="8"/>
      <c r="G123" s="11" t="s">
        <v>26</v>
      </c>
      <c r="H123" s="11" t="s">
        <v>27</v>
      </c>
      <c r="I123" s="15"/>
      <c r="J123" s="15"/>
      <c r="K123" s="16">
        <v>2315000</v>
      </c>
      <c r="L123" s="16">
        <v>2315000</v>
      </c>
      <c r="M123" s="16">
        <f t="shared" ref="M123:N123" si="30">M124</f>
        <v>2315000</v>
      </c>
      <c r="N123" s="16">
        <f t="shared" si="30"/>
        <v>0</v>
      </c>
      <c r="O123" s="16">
        <f>O124</f>
        <v>2315000</v>
      </c>
      <c r="P123" s="16">
        <f t="shared" si="23"/>
        <v>0</v>
      </c>
    </row>
    <row r="124" spans="1:17" x14ac:dyDescent="0.25">
      <c r="A124" s="7"/>
      <c r="B124" s="8"/>
      <c r="C124" s="8"/>
      <c r="D124" s="8"/>
      <c r="E124" s="8"/>
      <c r="F124" s="8"/>
      <c r="G124" s="8"/>
      <c r="H124" s="8"/>
      <c r="I124" s="17" t="s">
        <v>171</v>
      </c>
      <c r="J124" s="17" t="s">
        <v>172</v>
      </c>
      <c r="K124" s="18">
        <v>2315000</v>
      </c>
      <c r="L124" s="18">
        <v>2315000</v>
      </c>
      <c r="M124" s="18">
        <v>2315000</v>
      </c>
      <c r="N124" s="18"/>
      <c r="O124" s="18">
        <v>2315000</v>
      </c>
      <c r="P124" s="18">
        <f t="shared" si="23"/>
        <v>0</v>
      </c>
      <c r="Q124" s="14" t="s">
        <v>183</v>
      </c>
    </row>
    <row r="125" spans="1:17" x14ac:dyDescent="0.25">
      <c r="A125" s="7"/>
      <c r="B125" s="8"/>
      <c r="C125" s="8"/>
      <c r="D125" s="8"/>
      <c r="E125" s="8"/>
      <c r="F125" s="8"/>
      <c r="G125" s="11" t="s">
        <v>28</v>
      </c>
      <c r="H125" s="11" t="s">
        <v>29</v>
      </c>
      <c r="I125" s="15"/>
      <c r="J125" s="15"/>
      <c r="K125" s="16">
        <v>5142343</v>
      </c>
      <c r="L125" s="16">
        <v>5699313</v>
      </c>
      <c r="M125" s="16">
        <v>5050000</v>
      </c>
      <c r="N125" s="16">
        <v>290281.36</v>
      </c>
      <c r="O125" s="16">
        <f>SUM(O126:O128)</f>
        <v>5050000</v>
      </c>
      <c r="P125" s="16">
        <f t="shared" si="23"/>
        <v>-649313</v>
      </c>
    </row>
    <row r="126" spans="1:17" x14ac:dyDescent="0.25">
      <c r="A126" s="7"/>
      <c r="B126" s="8"/>
      <c r="C126" s="8"/>
      <c r="D126" s="8"/>
      <c r="E126" s="8"/>
      <c r="F126" s="8"/>
      <c r="G126" s="8"/>
      <c r="H126" s="8"/>
      <c r="I126" s="17" t="s">
        <v>173</v>
      </c>
      <c r="J126" s="17" t="s">
        <v>174</v>
      </c>
      <c r="K126" s="18">
        <v>50000</v>
      </c>
      <c r="L126" s="18">
        <v>50000</v>
      </c>
      <c r="M126" s="18">
        <v>50000</v>
      </c>
      <c r="N126" s="18"/>
      <c r="O126" s="18">
        <v>250000</v>
      </c>
      <c r="P126" s="18">
        <f t="shared" si="23"/>
        <v>200000</v>
      </c>
      <c r="Q126" s="14" t="s">
        <v>183</v>
      </c>
    </row>
    <row r="127" spans="1:17" x14ac:dyDescent="0.25">
      <c r="A127" s="7"/>
      <c r="B127" s="8"/>
      <c r="C127" s="8"/>
      <c r="D127" s="8"/>
      <c r="E127" s="8"/>
      <c r="F127" s="8"/>
      <c r="G127" s="8"/>
      <c r="H127" s="8"/>
      <c r="I127" s="17" t="s">
        <v>175</v>
      </c>
      <c r="J127" s="17" t="s">
        <v>176</v>
      </c>
      <c r="K127" s="18">
        <v>3592343</v>
      </c>
      <c r="L127" s="18">
        <v>3592343</v>
      </c>
      <c r="M127" s="18">
        <v>4500000</v>
      </c>
      <c r="N127" s="18">
        <v>175295.97</v>
      </c>
      <c r="O127" s="18">
        <v>3550000</v>
      </c>
      <c r="P127" s="18">
        <f t="shared" si="23"/>
        <v>-42343</v>
      </c>
      <c r="Q127" s="14" t="s">
        <v>183</v>
      </c>
    </row>
    <row r="128" spans="1:17" x14ac:dyDescent="0.25">
      <c r="A128" s="7"/>
      <c r="B128" s="8"/>
      <c r="C128" s="8"/>
      <c r="D128" s="8"/>
      <c r="E128" s="8"/>
      <c r="F128" s="8"/>
      <c r="G128" s="8"/>
      <c r="H128" s="8"/>
      <c r="I128" s="17" t="s">
        <v>177</v>
      </c>
      <c r="J128" s="17" t="s">
        <v>178</v>
      </c>
      <c r="K128" s="18">
        <v>1500000</v>
      </c>
      <c r="L128" s="18">
        <v>1500000</v>
      </c>
      <c r="M128" s="18">
        <v>500000</v>
      </c>
      <c r="N128" s="18"/>
      <c r="O128" s="18">
        <v>1250000</v>
      </c>
      <c r="P128" s="18">
        <f t="shared" si="23"/>
        <v>-250000</v>
      </c>
      <c r="Q128" s="14" t="s">
        <v>183</v>
      </c>
    </row>
  </sheetData>
  <mergeCells count="5">
    <mergeCell ref="A1:B1"/>
    <mergeCell ref="C1:D1"/>
    <mergeCell ref="E1:F1"/>
    <mergeCell ref="G1:H1"/>
    <mergeCell ref="I1:J1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headerFooter>
    <oddHeader>&amp;C&amp;F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Sección17</vt:lpstr>
      <vt:lpstr>Sección17!Área_de_impresión</vt:lpstr>
      <vt:lpstr>Sección17!Títulos_a_imprimir</vt:lpstr>
    </vt:vector>
  </TitlesOfParts>
  <Company>C.A.R.M.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 NAVARRO, ANA MARIA</dc:creator>
  <cp:lastModifiedBy>PLANES GARCIA, MARGARITA</cp:lastModifiedBy>
  <cp:lastPrinted>2020-02-03T10:20:49Z</cp:lastPrinted>
  <dcterms:created xsi:type="dcterms:W3CDTF">2019-11-19T14:09:56Z</dcterms:created>
  <dcterms:modified xsi:type="dcterms:W3CDTF">2020-02-18T13:17:54Z</dcterms:modified>
</cp:coreProperties>
</file>