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Sanidad\para publicar\"/>
    </mc:Choice>
  </mc:AlternateContent>
  <bookViews>
    <workbookView xWindow="0" yWindow="0" windowWidth="19200" windowHeight="10395"/>
  </bookViews>
  <sheets>
    <sheet name="LEQ por serv y ar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I89" i="1"/>
  <c r="H89" i="1"/>
  <c r="G89" i="1"/>
  <c r="F89" i="1"/>
  <c r="E89" i="1"/>
  <c r="D89" i="1"/>
  <c r="J88" i="1"/>
  <c r="I88" i="1"/>
  <c r="H88" i="1"/>
  <c r="G88" i="1"/>
  <c r="F88" i="1"/>
  <c r="E88" i="1"/>
  <c r="D88" i="1"/>
  <c r="L77" i="1"/>
  <c r="K77" i="1"/>
  <c r="J77" i="1"/>
  <c r="I77" i="1"/>
  <c r="H77" i="1"/>
  <c r="G77" i="1"/>
  <c r="F77" i="1"/>
  <c r="E77" i="1"/>
  <c r="D77" i="1"/>
  <c r="M77" i="1" s="1"/>
  <c r="L76" i="1"/>
  <c r="K76" i="1"/>
  <c r="J76" i="1"/>
  <c r="I76" i="1"/>
  <c r="H76" i="1"/>
  <c r="G76" i="1"/>
  <c r="F76" i="1"/>
  <c r="E76" i="1"/>
  <c r="D76" i="1"/>
  <c r="M76" i="1" s="1"/>
  <c r="L75" i="1"/>
  <c r="K75" i="1"/>
  <c r="J75" i="1"/>
  <c r="I75" i="1"/>
  <c r="H75" i="1"/>
  <c r="G75" i="1"/>
  <c r="F75" i="1"/>
  <c r="E75" i="1"/>
  <c r="D75" i="1"/>
  <c r="M75" i="1" s="1"/>
  <c r="L74" i="1"/>
  <c r="K74" i="1"/>
  <c r="J74" i="1"/>
  <c r="I74" i="1"/>
  <c r="H74" i="1"/>
  <c r="G74" i="1"/>
  <c r="F74" i="1"/>
  <c r="E74" i="1"/>
  <c r="D74" i="1"/>
  <c r="M74" i="1" s="1"/>
  <c r="L73" i="1"/>
  <c r="L79" i="1" s="1"/>
  <c r="K73" i="1"/>
  <c r="K79" i="1" s="1"/>
  <c r="J73" i="1"/>
  <c r="J79" i="1" s="1"/>
  <c r="I73" i="1"/>
  <c r="I79" i="1" s="1"/>
  <c r="H73" i="1"/>
  <c r="H79" i="1" s="1"/>
  <c r="G73" i="1"/>
  <c r="G79" i="1" s="1"/>
  <c r="F73" i="1"/>
  <c r="F79" i="1" s="1"/>
  <c r="E73" i="1"/>
  <c r="E79" i="1" s="1"/>
  <c r="L72" i="1"/>
  <c r="L78" i="1" s="1"/>
  <c r="K72" i="1"/>
  <c r="K78" i="1" s="1"/>
  <c r="J72" i="1"/>
  <c r="J78" i="1" s="1"/>
  <c r="I72" i="1"/>
  <c r="I78" i="1" s="1"/>
  <c r="H72" i="1"/>
  <c r="H78" i="1" s="1"/>
  <c r="G72" i="1"/>
  <c r="G78" i="1" s="1"/>
  <c r="F72" i="1"/>
  <c r="F78" i="1" s="1"/>
  <c r="E72" i="1"/>
  <c r="E78" i="1" s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D37" i="1"/>
  <c r="M37" i="1" s="1"/>
  <c r="D36" i="1"/>
  <c r="D72" i="1" s="1"/>
  <c r="D78" i="1" s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D73" i="1" l="1"/>
  <c r="M36" i="1"/>
  <c r="M72" i="1" s="1"/>
  <c r="M78" i="1" s="1"/>
  <c r="M73" i="1" l="1"/>
  <c r="M79" i="1" s="1"/>
  <c r="D79" i="1"/>
</calcChain>
</file>

<file path=xl/sharedStrings.xml><?xml version="1.0" encoding="utf-8"?>
<sst xmlns="http://schemas.openxmlformats.org/spreadsheetml/2006/main" count="161" uniqueCount="54">
  <si>
    <t>LISTA DE ESPERA QUIRURGICA REALIZADA EN CENTRO CONCERTADO POR SERVICIOS Y AREAS</t>
  </si>
  <si>
    <t xml:space="preserve"> FACTURACION DEL EJERCICIO 2016</t>
  </si>
  <si>
    <t>Servicio</t>
  </si>
  <si>
    <t>Medios</t>
  </si>
  <si>
    <t>Nº Procedimientos/ Importe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</si>
  <si>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</si>
  <si>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</si>
  <si>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</si>
  <si>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</si>
  <si>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</si>
  <si>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</si>
  <si>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</si>
  <si>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</si>
  <si>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Área 9</t>
  </si>
  <si>
    <t>SMS</t>
  </si>
  <si>
    <t>Angiología Cirugía Vascular</t>
  </si>
  <si>
    <t>Medios CC</t>
  </si>
  <si>
    <t>Nº Procedimientos</t>
  </si>
  <si>
    <t>Importe</t>
  </si>
  <si>
    <t>Medios SMS</t>
  </si>
  <si>
    <t>Cirugía General y Digestivo</t>
  </si>
  <si>
    <t>Plan de choque</t>
  </si>
  <si>
    <t>Cirugía maxilofacial</t>
  </si>
  <si>
    <t>Cirugia Pediatrica</t>
  </si>
  <si>
    <t>Importe SED</t>
  </si>
  <si>
    <t>Cirugía plástica y reparadora</t>
  </si>
  <si>
    <t>Dermatología</t>
  </si>
  <si>
    <t>Obstetricia y Ginecología</t>
  </si>
  <si>
    <t>Nefrología</t>
  </si>
  <si>
    <t>Neurocirugía</t>
  </si>
  <si>
    <t>Neurología</t>
  </si>
  <si>
    <t>Oftalmología</t>
  </si>
  <si>
    <t>Otorrinolaringología</t>
  </si>
  <si>
    <t>Traumatología Infantil</t>
  </si>
  <si>
    <t>Traumatología y cirugía ortopédica</t>
  </si>
  <si>
    <t>Urología</t>
  </si>
  <si>
    <t>TODOS LOS SERVICIOS</t>
  </si>
  <si>
    <t>Total PQ Cantidad</t>
  </si>
  <si>
    <t>Total PQ Importe</t>
  </si>
  <si>
    <r>
      <t xml:space="preserve">ACTIVIDAD DE PACIENTES INTERVENIDOS EN CENTRO CONCERTADO POR </t>
    </r>
    <r>
      <rPr>
        <b/>
        <sz val="16"/>
        <color theme="1"/>
        <rFont val="Calibri"/>
        <family val="2"/>
        <scheme val="minor"/>
      </rPr>
      <t>PROCESOS URGENTES</t>
    </r>
  </si>
  <si>
    <t>Cantidad/ Importe</t>
  </si>
  <si>
    <t>Área I</t>
  </si>
  <si>
    <t>Área II</t>
  </si>
  <si>
    <t>Área III</t>
  </si>
  <si>
    <t>Área VI</t>
  </si>
  <si>
    <t>Área VII</t>
  </si>
  <si>
    <t>Área VIII</t>
  </si>
  <si>
    <t>Total general</t>
  </si>
  <si>
    <t>S. Traumatologia</t>
  </si>
  <si>
    <t>Medicos SMS</t>
  </si>
  <si>
    <t>Cantidad</t>
  </si>
  <si>
    <t>Medicos CC</t>
  </si>
  <si>
    <t>Total Cantidad</t>
  </si>
  <si>
    <t>Total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</si>
</sst>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Border="1"/>
    <xf numFmtId="0" fontId="0" fillId="0" borderId="9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/>
    <xf numFmtId="164" fontId="3" fillId="3" borderId="16" xfId="0" applyNumberFormat="1" applyFont="1" applyFill="1" applyBorder="1"/>
    <xf numFmtId="164" fontId="3" fillId="3" borderId="17" xfId="0" applyNumberFormat="1" applyFont="1" applyFill="1" applyBorder="1"/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49" fontId="8" fillId="2" borderId="12" xfId="0" applyNumberFormat="1" applyFont="1" applyFill="1" applyBorder="1" applyAlignment="1"/>
    <xf numFmtId="49" fontId="1" fillId="2" borderId="21" xfId="0" applyNumberFormat="1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3" xfId="0" applyBorder="1"/>
    <xf numFmtId="1" fontId="0" fillId="5" borderId="3" xfId="0" applyNumberFormat="1" applyFill="1" applyBorder="1"/>
    <xf numFmtId="1" fontId="0" fillId="5" borderId="24" xfId="0" applyNumberFormat="1" applyFill="1" applyBorder="1"/>
    <xf numFmtId="0" fontId="0" fillId="0" borderId="25" xfId="0" applyBorder="1" applyAlignment="1">
      <alignment horizontal="center" vertical="center" wrapText="1"/>
    </xf>
    <xf numFmtId="164" fontId="0" fillId="4" borderId="9" xfId="0" applyNumberFormat="1" applyFill="1" applyBorder="1"/>
    <xf numFmtId="164" fontId="0" fillId="4" borderId="26" xfId="0" applyNumberFormat="1" applyFill="1" applyBorder="1"/>
    <xf numFmtId="0" fontId="0" fillId="0" borderId="27" xfId="0" applyBorder="1" applyAlignment="1">
      <alignment horizontal="center" vertical="center" wrapText="1"/>
    </xf>
    <xf numFmtId="164" fontId="0" fillId="4" borderId="0" xfId="0" applyNumberFormat="1" applyFill="1" applyBorder="1"/>
    <xf numFmtId="164" fontId="0" fillId="4" borderId="11" xfId="0" applyNumberFormat="1" applyFill="1" applyBorder="1"/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 applyAlignment="1"/>
    <xf numFmtId="1" fontId="3" fillId="0" borderId="13" xfId="0" applyNumberFormat="1" applyFont="1" applyBorder="1"/>
    <xf numFmtId="0" fontId="3" fillId="0" borderId="13" xfId="0" applyNumberFormat="1" applyFont="1" applyBorder="1"/>
    <xf numFmtId="0" fontId="3" fillId="0" borderId="14" xfId="0" applyNumberFormat="1" applyFont="1" applyBorder="1"/>
    <xf numFmtId="0" fontId="9" fillId="6" borderId="15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6" xfId="0" applyFont="1" applyFill="1" applyBorder="1" applyAlignment="1"/>
    <xf numFmtId="164" fontId="3" fillId="6" borderId="16" xfId="0" applyNumberFormat="1" applyFont="1" applyFill="1" applyBorder="1"/>
    <xf numFmtId="164" fontId="3" fillId="6" borderId="17" xfId="0" applyNumberFormat="1" applyFont="1" applyFill="1" applyBorder="1"/>
    <xf numFmtId="0" fontId="0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/>
    <xf numFmtId="0" fontId="0" fillId="0" borderId="4" xfId="0" applyNumberFormat="1" applyFont="1" applyBorder="1"/>
    <xf numFmtId="0" fontId="0" fillId="0" borderId="6" xfId="0" applyFont="1" applyBorder="1" applyAlignment="1">
      <alignment horizontal="center" vertical="center"/>
    </xf>
    <xf numFmtId="0" fontId="0" fillId="0" borderId="0" xfId="0" applyFont="1" applyBorder="1"/>
    <xf numFmtId="164" fontId="0" fillId="3" borderId="0" xfId="0" applyNumberFormat="1" applyFont="1" applyFill="1" applyBorder="1"/>
    <xf numFmtId="164" fontId="0" fillId="3" borderId="7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NumberFormat="1" applyFont="1" applyBorder="1"/>
    <xf numFmtId="0" fontId="0" fillId="0" borderId="7" xfId="0" applyNumberFormat="1" applyFont="1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/>
    <xf numFmtId="164" fontId="0" fillId="3" borderId="9" xfId="0" applyNumberFormat="1" applyFont="1" applyFill="1" applyBorder="1"/>
    <xf numFmtId="164" fontId="0" fillId="3" borderId="10" xfId="0" applyNumberFormat="1" applyFont="1" applyFill="1" applyBorder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0" fillId="3" borderId="0" xfId="0" applyNumberFormat="1" applyFont="1" applyFill="1"/>
    <xf numFmtId="0" fontId="0" fillId="0" borderId="9" xfId="0" applyFont="1" applyBorder="1" applyAlignment="1">
      <alignment horizontal="left"/>
    </xf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1" xfId="0" applyFont="1" applyBorder="1"/>
    <xf numFmtId="0" fontId="0" fillId="0" borderId="11" xfId="0" applyFont="1" applyBorder="1"/>
    <xf numFmtId="164" fontId="0" fillId="3" borderId="11" xfId="0" applyNumberFormat="1" applyFont="1" applyFill="1" applyBorder="1"/>
    <xf numFmtId="0" fontId="13" fillId="0" borderId="3" xfId="0" applyFont="1" applyBorder="1" applyAlignment="1">
      <alignment horizontal="left"/>
    </xf>
    <xf numFmtId="164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3" fillId="3" borderId="9" xfId="0" applyNumberFormat="1" applyFont="1" applyFill="1" applyBorder="1" applyAlignment="1">
      <alignment horizontal="left"/>
    </xf>
    <xf numFmtId="0" fontId="2" fillId="0" borderId="9" xfId="0" applyFont="1" applyBorder="1"/>
    <xf numFmtId="164" fontId="13" fillId="3" borderId="9" xfId="0" applyNumberFormat="1" applyFont="1" applyFill="1" applyBorder="1"/>
    <xf numFmtId="164" fontId="2" fillId="3" borderId="9" xfId="0" applyNumberFormat="1" applyFont="1" applyFill="1" applyBorder="1"/>
    <xf numFmtId="164" fontId="13" fillId="3" borderId="10" xfId="0" applyNumberFormat="1" applyFont="1" applyFill="1" applyBorder="1"/>
    <xf numFmtId="164" fontId="13" fillId="3" borderId="0" xfId="0" applyNumberFormat="1" applyFont="1" applyFill="1" applyAlignment="1">
      <alignment horizontal="left"/>
    </xf>
    <xf numFmtId="0" fontId="13" fillId="0" borderId="9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312420</xdr:colOff>
      <xdr:row>1</xdr:row>
      <xdr:rowOff>160020</xdr:rowOff>
    </xdr:from>
    <xdr:to>
      <xdr:col>12</xdr:col>
      <xdr:colOff>861060</xdr:colOff>
      <xdr:row>4</xdr:row>
      <xdr:rowOff>163830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4420" y="350520"/>
          <a:ext cx="548640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9"/>
  <sheetViews>
    <sheetView tabSelected="1" workbookViewId="0">
      <selection activeCell="A82" sqref="A82:J82"/>
    </sheetView>
  </sheetViews>
  <sheetFormatPr baseColWidth="10" defaultRowHeight="15" x14ac:dyDescent="0.25"/>
  <cols>
    <col min="1" max="1" width="24.7109375" customWidth="1"/>
    <col min="2" max="2" width="16.28515625" customWidth="1"/>
    <col min="3" max="3" width="19.7109375" customWidth="1"/>
    <col min="4" max="4" width="14.28515625" customWidth="1"/>
    <col min="5" max="6" width="13.7109375" customWidth="1"/>
    <col min="9" max="9" width="14.28515625" customWidth="1"/>
    <col min="10" max="10" width="14.7109375" customWidth="1"/>
    <col min="13" max="13" width="14.42578125" customWidth="1"/>
  </cols>
  <sheetData>
    <row r="2" spans="1:14" s="46" customFormat="1" ht="28.5" customHeight="1" x14ac:dyDescent="0.3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s="46" customFormat="1" ht="32.25" customHeight="1" x14ac:dyDescent="0.35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4" ht="18" x14ac:dyDescent="0.25">
      <c r="A5" s="1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</row>
    <row r="6" spans="1:14" s="90" customFormat="1" ht="47.25" x14ac:dyDescent="0.25">
      <c r="A6" s="86" t="s">
        <v>2</v>
      </c>
      <c r="B6" s="87" t="s">
        <v>3</v>
      </c>
      <c r="C6" s="88" t="s">
        <v>4</v>
      </c>
      <c r="D6" s="87" t="s">
        <v>5</v>
      </c>
      <c r="E6" s="87" t="s">
        <v>6</v>
      </c>
      <c r="F6" s="87" t="s">
        <v>7</v>
      </c>
      <c r="G6" s="87" t="s">
        <v>8</v>
      </c>
      <c r="H6" s="87" t="s">
        <v>9</v>
      </c>
      <c r="I6" s="87" t="s">
        <v>10</v>
      </c>
      <c r="J6" s="87" t="s">
        <v>11</v>
      </c>
      <c r="K6" s="87" t="s">
        <v>12</v>
      </c>
      <c r="L6" s="87" t="s">
        <v>13</v>
      </c>
      <c r="M6" s="89" t="s">
        <v>14</v>
      </c>
    </row>
    <row r="7" spans="1:14" s="43" customFormat="1" x14ac:dyDescent="0.25">
      <c r="A7" s="47" t="s">
        <v>15</v>
      </c>
      <c r="B7" s="48" t="s">
        <v>16</v>
      </c>
      <c r="C7" s="76" t="s">
        <v>17</v>
      </c>
      <c r="D7" s="49"/>
      <c r="E7" s="49">
        <v>51</v>
      </c>
      <c r="F7" s="49">
        <v>32</v>
      </c>
      <c r="G7" s="49"/>
      <c r="H7" s="49">
        <v>4</v>
      </c>
      <c r="I7" s="49"/>
      <c r="J7" s="49">
        <v>108</v>
      </c>
      <c r="K7" s="49"/>
      <c r="L7" s="49"/>
      <c r="M7" s="50">
        <f t="shared" ref="M7:M38" si="0">SUM(D7:L7)</f>
        <v>195</v>
      </c>
    </row>
    <row r="8" spans="1:14" s="43" customFormat="1" x14ac:dyDescent="0.25">
      <c r="A8" s="51"/>
      <c r="B8" s="52"/>
      <c r="C8" s="77" t="s">
        <v>18</v>
      </c>
      <c r="D8" s="53"/>
      <c r="E8" s="53">
        <v>41583.360000000022</v>
      </c>
      <c r="F8" s="53">
        <v>22009.82</v>
      </c>
      <c r="G8" s="53"/>
      <c r="H8" s="53">
        <v>3743.6000000000004</v>
      </c>
      <c r="I8" s="53"/>
      <c r="J8" s="53">
        <v>78203.020000000019</v>
      </c>
      <c r="K8" s="53"/>
      <c r="L8" s="53"/>
      <c r="M8" s="54">
        <f t="shared" si="0"/>
        <v>145539.80000000005</v>
      </c>
    </row>
    <row r="9" spans="1:14" s="43" customFormat="1" x14ac:dyDescent="0.25">
      <c r="A9" s="51"/>
      <c r="B9" s="55" t="s">
        <v>19</v>
      </c>
      <c r="C9" s="78" t="s">
        <v>17</v>
      </c>
      <c r="D9" s="56">
        <v>350</v>
      </c>
      <c r="E9" s="56"/>
      <c r="F9" s="56"/>
      <c r="G9" s="56"/>
      <c r="H9" s="56"/>
      <c r="I9" s="56">
        <v>81</v>
      </c>
      <c r="J9" s="56"/>
      <c r="K9" s="56"/>
      <c r="L9" s="56"/>
      <c r="M9" s="57">
        <f t="shared" si="0"/>
        <v>431</v>
      </c>
    </row>
    <row r="10" spans="1:14" s="43" customFormat="1" x14ac:dyDescent="0.25">
      <c r="A10" s="58"/>
      <c r="B10" s="59"/>
      <c r="C10" s="79" t="s">
        <v>18</v>
      </c>
      <c r="D10" s="60">
        <v>238890.28999999998</v>
      </c>
      <c r="E10" s="60"/>
      <c r="F10" s="60"/>
      <c r="G10" s="60"/>
      <c r="H10" s="60"/>
      <c r="I10" s="60">
        <v>96836.200000000055</v>
      </c>
      <c r="J10" s="60"/>
      <c r="K10" s="60"/>
      <c r="L10" s="60"/>
      <c r="M10" s="61">
        <f t="shared" si="0"/>
        <v>335726.49000000005</v>
      </c>
    </row>
    <row r="11" spans="1:14" s="43" customFormat="1" ht="22.9" customHeight="1" x14ac:dyDescent="0.25">
      <c r="A11" s="62" t="s">
        <v>20</v>
      </c>
      <c r="B11" s="48" t="s">
        <v>16</v>
      </c>
      <c r="C11" s="76" t="s">
        <v>17</v>
      </c>
      <c r="D11" s="49">
        <v>2</v>
      </c>
      <c r="E11" s="49">
        <v>10</v>
      </c>
      <c r="F11" s="49">
        <v>1342</v>
      </c>
      <c r="G11" s="49">
        <v>85</v>
      </c>
      <c r="H11" s="49">
        <v>1</v>
      </c>
      <c r="I11" s="49">
        <v>2</v>
      </c>
      <c r="J11" s="49">
        <v>80</v>
      </c>
      <c r="K11" s="49">
        <v>140</v>
      </c>
      <c r="L11" s="49">
        <v>6</v>
      </c>
      <c r="M11" s="50">
        <f t="shared" si="0"/>
        <v>1668</v>
      </c>
    </row>
    <row r="12" spans="1:14" s="43" customFormat="1" x14ac:dyDescent="0.25">
      <c r="A12" s="63"/>
      <c r="B12" s="52"/>
      <c r="C12" s="77" t="s">
        <v>18</v>
      </c>
      <c r="D12" s="53">
        <v>1617</v>
      </c>
      <c r="E12" s="53">
        <v>13608.28</v>
      </c>
      <c r="F12" s="53">
        <v>890824.66999999527</v>
      </c>
      <c r="G12" s="53">
        <v>34756.679999999942</v>
      </c>
      <c r="H12" s="53">
        <v>808.5</v>
      </c>
      <c r="I12" s="53">
        <v>1361.22</v>
      </c>
      <c r="J12" s="53">
        <v>53852.959999999999</v>
      </c>
      <c r="K12" s="53">
        <v>71304.800000000178</v>
      </c>
      <c r="L12" s="53">
        <v>4227.72</v>
      </c>
      <c r="M12" s="54">
        <f t="shared" si="0"/>
        <v>1072361.8299999954</v>
      </c>
    </row>
    <row r="13" spans="1:14" s="43" customFormat="1" x14ac:dyDescent="0.25">
      <c r="A13" s="63"/>
      <c r="B13" s="55" t="s">
        <v>19</v>
      </c>
      <c r="C13" s="78" t="s">
        <v>17</v>
      </c>
      <c r="D13" s="56">
        <v>3883</v>
      </c>
      <c r="E13" s="56"/>
      <c r="F13" s="56">
        <v>239</v>
      </c>
      <c r="G13" s="56"/>
      <c r="H13" s="56"/>
      <c r="I13" s="56">
        <v>16</v>
      </c>
      <c r="J13" s="56">
        <v>1573</v>
      </c>
      <c r="K13" s="56">
        <v>0</v>
      </c>
      <c r="L13" s="56"/>
      <c r="M13" s="57">
        <f t="shared" si="0"/>
        <v>5711</v>
      </c>
    </row>
    <row r="14" spans="1:14" s="43" customFormat="1" x14ac:dyDescent="0.25">
      <c r="A14" s="63"/>
      <c r="B14" s="52"/>
      <c r="C14" s="77" t="s">
        <v>18</v>
      </c>
      <c r="D14" s="53">
        <v>1457088.7800000573</v>
      </c>
      <c r="E14" s="53"/>
      <c r="F14" s="53">
        <v>73912.739999999802</v>
      </c>
      <c r="G14" s="53"/>
      <c r="H14" s="53"/>
      <c r="I14" s="53">
        <v>12102.6</v>
      </c>
      <c r="J14" s="53">
        <v>639725.94000002323</v>
      </c>
      <c r="K14" s="53">
        <v>404.25</v>
      </c>
      <c r="L14" s="53"/>
      <c r="M14" s="54">
        <f t="shared" si="0"/>
        <v>2183234.3100000806</v>
      </c>
    </row>
    <row r="15" spans="1:14" s="43" customFormat="1" x14ac:dyDescent="0.25">
      <c r="A15" s="63"/>
      <c r="B15" s="55" t="s">
        <v>21</v>
      </c>
      <c r="C15" s="78" t="s">
        <v>17</v>
      </c>
      <c r="D15" s="56"/>
      <c r="E15" s="56"/>
      <c r="F15" s="52"/>
      <c r="G15" s="56"/>
      <c r="H15" s="56"/>
      <c r="I15" s="56">
        <v>3</v>
      </c>
      <c r="J15" s="56">
        <v>7</v>
      </c>
      <c r="K15" s="56"/>
      <c r="L15" s="56"/>
      <c r="M15" s="57">
        <f t="shared" si="0"/>
        <v>10</v>
      </c>
    </row>
    <row r="16" spans="1:14" s="43" customFormat="1" x14ac:dyDescent="0.25">
      <c r="A16" s="64"/>
      <c r="B16" s="59"/>
      <c r="C16" s="79" t="s">
        <v>18</v>
      </c>
      <c r="D16" s="60"/>
      <c r="E16" s="60"/>
      <c r="F16" s="60"/>
      <c r="G16" s="60"/>
      <c r="H16" s="60"/>
      <c r="I16" s="60">
        <v>1275.33</v>
      </c>
      <c r="J16" s="60">
        <v>4545.71</v>
      </c>
      <c r="K16" s="60"/>
      <c r="L16" s="60"/>
      <c r="M16" s="61">
        <f t="shared" si="0"/>
        <v>5821.04</v>
      </c>
    </row>
    <row r="17" spans="1:13" s="43" customFormat="1" x14ac:dyDescent="0.25">
      <c r="A17" s="47" t="s">
        <v>22</v>
      </c>
      <c r="B17" s="48" t="s">
        <v>16</v>
      </c>
      <c r="C17" s="76" t="s">
        <v>17</v>
      </c>
      <c r="D17" s="49"/>
      <c r="E17" s="49">
        <v>3</v>
      </c>
      <c r="F17" s="49"/>
      <c r="G17" s="49"/>
      <c r="H17" s="49"/>
      <c r="I17" s="49"/>
      <c r="J17" s="49"/>
      <c r="K17" s="49"/>
      <c r="L17" s="49"/>
      <c r="M17" s="50">
        <f t="shared" si="0"/>
        <v>3</v>
      </c>
    </row>
    <row r="18" spans="1:13" s="43" customFormat="1" x14ac:dyDescent="0.25">
      <c r="A18" s="51"/>
      <c r="B18" s="52"/>
      <c r="C18" s="77" t="s">
        <v>18</v>
      </c>
      <c r="D18" s="53"/>
      <c r="E18" s="53">
        <v>418.95000000000005</v>
      </c>
      <c r="F18" s="53"/>
      <c r="G18" s="53"/>
      <c r="H18" s="53"/>
      <c r="I18" s="53"/>
      <c r="J18" s="53"/>
      <c r="K18" s="53"/>
      <c r="L18" s="53"/>
      <c r="M18" s="54">
        <f t="shared" si="0"/>
        <v>418.95000000000005</v>
      </c>
    </row>
    <row r="19" spans="1:13" s="43" customFormat="1" x14ac:dyDescent="0.25">
      <c r="A19" s="51"/>
      <c r="B19" s="55" t="s">
        <v>19</v>
      </c>
      <c r="C19" s="78" t="s">
        <v>17</v>
      </c>
      <c r="D19" s="56">
        <v>2187</v>
      </c>
      <c r="E19" s="56"/>
      <c r="F19" s="56"/>
      <c r="G19" s="56"/>
      <c r="H19" s="56"/>
      <c r="I19" s="56"/>
      <c r="J19" s="56"/>
      <c r="K19" s="56"/>
      <c r="L19" s="56"/>
      <c r="M19" s="57">
        <f t="shared" si="0"/>
        <v>2187</v>
      </c>
    </row>
    <row r="20" spans="1:13" s="43" customFormat="1" x14ac:dyDescent="0.25">
      <c r="A20" s="58"/>
      <c r="B20" s="59"/>
      <c r="C20" s="79" t="s">
        <v>18</v>
      </c>
      <c r="D20" s="60">
        <v>273577.02999999659</v>
      </c>
      <c r="E20" s="60"/>
      <c r="F20" s="60"/>
      <c r="G20" s="60"/>
      <c r="H20" s="60"/>
      <c r="I20" s="60"/>
      <c r="J20" s="60"/>
      <c r="K20" s="60"/>
      <c r="L20" s="60"/>
      <c r="M20" s="61">
        <f t="shared" si="0"/>
        <v>273577.02999999659</v>
      </c>
    </row>
    <row r="21" spans="1:13" s="43" customFormat="1" x14ac:dyDescent="0.25">
      <c r="A21" s="47" t="s">
        <v>23</v>
      </c>
      <c r="B21" s="48" t="s">
        <v>16</v>
      </c>
      <c r="C21" s="76" t="s">
        <v>17</v>
      </c>
      <c r="D21" s="49">
        <v>22</v>
      </c>
      <c r="E21" s="49"/>
      <c r="F21" s="49"/>
      <c r="G21" s="49"/>
      <c r="H21" s="49"/>
      <c r="I21" s="49"/>
      <c r="J21" s="49"/>
      <c r="K21" s="49"/>
      <c r="L21" s="49"/>
      <c r="M21" s="50">
        <f t="shared" si="0"/>
        <v>22</v>
      </c>
    </row>
    <row r="22" spans="1:13" s="43" customFormat="1" x14ac:dyDescent="0.25">
      <c r="A22" s="51"/>
      <c r="B22" s="52"/>
      <c r="C22" s="77" t="s">
        <v>18</v>
      </c>
      <c r="D22" s="53">
        <v>72700.319999999978</v>
      </c>
      <c r="E22" s="53"/>
      <c r="F22" s="53"/>
      <c r="G22" s="53"/>
      <c r="H22" s="53"/>
      <c r="I22" s="53"/>
      <c r="J22" s="53"/>
      <c r="K22" s="53"/>
      <c r="L22" s="53"/>
      <c r="M22" s="54">
        <f t="shared" si="0"/>
        <v>72700.319999999978</v>
      </c>
    </row>
    <row r="23" spans="1:13" s="43" customFormat="1" x14ac:dyDescent="0.25">
      <c r="A23" s="51"/>
      <c r="B23" s="55" t="s">
        <v>19</v>
      </c>
      <c r="C23" s="78" t="s">
        <v>17</v>
      </c>
      <c r="D23" s="56">
        <v>1142</v>
      </c>
      <c r="E23" s="56"/>
      <c r="F23" s="56"/>
      <c r="G23" s="56"/>
      <c r="H23" s="56"/>
      <c r="I23" s="56"/>
      <c r="J23" s="56"/>
      <c r="K23" s="56"/>
      <c r="L23" s="56"/>
      <c r="M23" s="57">
        <f t="shared" si="0"/>
        <v>1142</v>
      </c>
    </row>
    <row r="24" spans="1:13" s="43" customFormat="1" x14ac:dyDescent="0.25">
      <c r="A24" s="51"/>
      <c r="B24" s="52"/>
      <c r="C24" s="77" t="s">
        <v>18</v>
      </c>
      <c r="D24" s="53">
        <v>713028.65000000841</v>
      </c>
      <c r="E24" s="53"/>
      <c r="F24" s="53"/>
      <c r="G24" s="53"/>
      <c r="H24" s="53"/>
      <c r="I24" s="53"/>
      <c r="J24" s="53"/>
      <c r="K24" s="53"/>
      <c r="L24" s="53"/>
      <c r="M24" s="54">
        <f t="shared" si="0"/>
        <v>713028.65000000841</v>
      </c>
    </row>
    <row r="25" spans="1:13" s="43" customFormat="1" x14ac:dyDescent="0.25">
      <c r="A25" s="58"/>
      <c r="B25" s="80"/>
      <c r="C25" s="79" t="s">
        <v>24</v>
      </c>
      <c r="D25" s="81">
        <v>27783.040000000001</v>
      </c>
      <c r="E25" s="82"/>
      <c r="F25" s="82"/>
      <c r="G25" s="82"/>
      <c r="H25" s="82"/>
      <c r="I25" s="82"/>
      <c r="J25" s="82"/>
      <c r="K25" s="82"/>
      <c r="L25" s="82"/>
      <c r="M25" s="83">
        <f t="shared" si="0"/>
        <v>27783.040000000001</v>
      </c>
    </row>
    <row r="26" spans="1:13" s="43" customFormat="1" ht="14.45" customHeight="1" x14ac:dyDescent="0.25">
      <c r="A26" s="62" t="s">
        <v>25</v>
      </c>
      <c r="B26" s="48" t="s">
        <v>16</v>
      </c>
      <c r="C26" s="76" t="s">
        <v>17</v>
      </c>
      <c r="D26" s="49">
        <v>67</v>
      </c>
      <c r="E26" s="49">
        <v>14</v>
      </c>
      <c r="F26" s="49"/>
      <c r="G26" s="49"/>
      <c r="H26" s="49"/>
      <c r="I26" s="49"/>
      <c r="J26" s="49"/>
      <c r="K26" s="49"/>
      <c r="L26" s="49"/>
      <c r="M26" s="50">
        <f t="shared" si="0"/>
        <v>81</v>
      </c>
    </row>
    <row r="27" spans="1:13" s="43" customFormat="1" x14ac:dyDescent="0.25">
      <c r="A27" s="63"/>
      <c r="B27" s="52"/>
      <c r="C27" s="77" t="s">
        <v>18</v>
      </c>
      <c r="D27" s="53">
        <v>129807.64999999991</v>
      </c>
      <c r="E27" s="53">
        <v>29383.899999999998</v>
      </c>
      <c r="F27" s="53"/>
      <c r="G27" s="53"/>
      <c r="H27" s="53"/>
      <c r="I27" s="53"/>
      <c r="J27" s="53"/>
      <c r="K27" s="53"/>
      <c r="L27" s="53"/>
      <c r="M27" s="54">
        <f t="shared" si="0"/>
        <v>159191.5499999999</v>
      </c>
    </row>
    <row r="28" spans="1:13" s="43" customFormat="1" x14ac:dyDescent="0.25">
      <c r="A28" s="63"/>
      <c r="B28" s="55" t="s">
        <v>19</v>
      </c>
      <c r="C28" s="78" t="s">
        <v>17</v>
      </c>
      <c r="D28" s="56">
        <v>189</v>
      </c>
      <c r="E28" s="56"/>
      <c r="F28" s="56"/>
      <c r="G28" s="56"/>
      <c r="H28" s="56"/>
      <c r="I28" s="56"/>
      <c r="J28" s="56"/>
      <c r="K28" s="56"/>
      <c r="L28" s="56"/>
      <c r="M28" s="57">
        <f t="shared" si="0"/>
        <v>189</v>
      </c>
    </row>
    <row r="29" spans="1:13" s="43" customFormat="1" x14ac:dyDescent="0.25">
      <c r="A29" s="64"/>
      <c r="B29" s="59"/>
      <c r="C29" s="79" t="s">
        <v>18</v>
      </c>
      <c r="D29" s="60">
        <v>204033.4600000004</v>
      </c>
      <c r="E29" s="60"/>
      <c r="F29" s="60"/>
      <c r="G29" s="60"/>
      <c r="H29" s="60"/>
      <c r="I29" s="60"/>
      <c r="J29" s="60"/>
      <c r="K29" s="60"/>
      <c r="L29" s="60"/>
      <c r="M29" s="61">
        <f t="shared" si="0"/>
        <v>204033.4600000004</v>
      </c>
    </row>
    <row r="30" spans="1:13" s="43" customFormat="1" x14ac:dyDescent="0.25">
      <c r="A30" s="47" t="s">
        <v>26</v>
      </c>
      <c r="B30" s="48" t="s">
        <v>16</v>
      </c>
      <c r="C30" s="76" t="s">
        <v>17</v>
      </c>
      <c r="D30" s="49"/>
      <c r="E30" s="49"/>
      <c r="F30" s="49">
        <v>3014</v>
      </c>
      <c r="G30" s="49">
        <v>70</v>
      </c>
      <c r="H30" s="49"/>
      <c r="I30" s="49">
        <v>8</v>
      </c>
      <c r="J30" s="49"/>
      <c r="K30" s="49"/>
      <c r="L30" s="49"/>
      <c r="M30" s="50">
        <f t="shared" si="0"/>
        <v>3092</v>
      </c>
    </row>
    <row r="31" spans="1:13" s="43" customFormat="1" x14ac:dyDescent="0.25">
      <c r="A31" s="51"/>
      <c r="B31" s="52"/>
      <c r="C31" s="77" t="s">
        <v>18</v>
      </c>
      <c r="D31" s="53"/>
      <c r="E31" s="53"/>
      <c r="F31" s="53">
        <v>469104.64000000275</v>
      </c>
      <c r="G31" s="53">
        <v>13232.150000000009</v>
      </c>
      <c r="H31" s="53"/>
      <c r="I31" s="53">
        <v>1675.7999999999997</v>
      </c>
      <c r="J31" s="53"/>
      <c r="K31" s="53"/>
      <c r="L31" s="53"/>
      <c r="M31" s="54">
        <f t="shared" si="0"/>
        <v>484012.59000000276</v>
      </c>
    </row>
    <row r="32" spans="1:13" s="43" customFormat="1" x14ac:dyDescent="0.25">
      <c r="A32" s="51"/>
      <c r="B32" s="55" t="s">
        <v>19</v>
      </c>
      <c r="C32" s="78" t="s">
        <v>17</v>
      </c>
      <c r="D32" s="56"/>
      <c r="E32" s="56"/>
      <c r="F32" s="56">
        <v>928</v>
      </c>
      <c r="G32" s="56"/>
      <c r="H32" s="56"/>
      <c r="I32" s="56"/>
      <c r="J32" s="56">
        <v>824</v>
      </c>
      <c r="K32" s="56"/>
      <c r="L32" s="56"/>
      <c r="M32" s="57">
        <f t="shared" si="0"/>
        <v>1752</v>
      </c>
    </row>
    <row r="33" spans="1:13" s="43" customFormat="1" x14ac:dyDescent="0.25">
      <c r="A33" s="51"/>
      <c r="B33" s="52"/>
      <c r="C33" s="77" t="s">
        <v>18</v>
      </c>
      <c r="D33" s="53"/>
      <c r="E33" s="53"/>
      <c r="F33" s="53">
        <v>171719.13000000108</v>
      </c>
      <c r="G33" s="53"/>
      <c r="H33" s="53"/>
      <c r="I33" s="53"/>
      <c r="J33" s="53">
        <v>113370.34999999925</v>
      </c>
      <c r="K33" s="53"/>
      <c r="L33" s="53"/>
      <c r="M33" s="54">
        <f t="shared" si="0"/>
        <v>285089.48000000033</v>
      </c>
    </row>
    <row r="34" spans="1:13" s="43" customFormat="1" x14ac:dyDescent="0.25">
      <c r="A34" s="51"/>
      <c r="B34" s="55" t="s">
        <v>21</v>
      </c>
      <c r="C34" s="78" t="s">
        <v>17</v>
      </c>
      <c r="D34" s="56"/>
      <c r="E34" s="56"/>
      <c r="F34" s="65">
        <v>2</v>
      </c>
      <c r="G34" s="56"/>
      <c r="H34" s="56"/>
      <c r="I34" s="56">
        <v>9</v>
      </c>
      <c r="J34" s="56"/>
      <c r="K34" s="56"/>
      <c r="L34" s="56"/>
      <c r="M34" s="57">
        <f t="shared" si="0"/>
        <v>11</v>
      </c>
    </row>
    <row r="35" spans="1:13" s="43" customFormat="1" x14ac:dyDescent="0.25">
      <c r="A35" s="58"/>
      <c r="B35" s="59"/>
      <c r="C35" s="79" t="s">
        <v>18</v>
      </c>
      <c r="D35" s="60"/>
      <c r="E35" s="60"/>
      <c r="F35" s="60">
        <v>212.41</v>
      </c>
      <c r="G35" s="60"/>
      <c r="H35" s="60"/>
      <c r="I35" s="60">
        <v>2448.19</v>
      </c>
      <c r="J35" s="60"/>
      <c r="K35" s="60"/>
      <c r="L35" s="60"/>
      <c r="M35" s="61">
        <f t="shared" si="0"/>
        <v>2660.6</v>
      </c>
    </row>
    <row r="36" spans="1:13" s="43" customFormat="1" x14ac:dyDescent="0.25">
      <c r="A36" s="47" t="s">
        <v>27</v>
      </c>
      <c r="B36" s="48" t="s">
        <v>16</v>
      </c>
      <c r="C36" s="76" t="s">
        <v>17</v>
      </c>
      <c r="D36" s="49">
        <f>56+2</f>
        <v>58</v>
      </c>
      <c r="E36" s="49"/>
      <c r="F36" s="49">
        <v>19</v>
      </c>
      <c r="G36" s="49"/>
      <c r="H36" s="49"/>
      <c r="I36" s="49"/>
      <c r="J36" s="49"/>
      <c r="K36" s="49">
        <v>2</v>
      </c>
      <c r="L36" s="49"/>
      <c r="M36" s="50">
        <f t="shared" si="0"/>
        <v>79</v>
      </c>
    </row>
    <row r="37" spans="1:13" s="43" customFormat="1" x14ac:dyDescent="0.25">
      <c r="A37" s="58"/>
      <c r="B37" s="59"/>
      <c r="C37" s="79" t="s">
        <v>18</v>
      </c>
      <c r="D37" s="60">
        <f>44742.88+1983.52</f>
        <v>46726.399999999994</v>
      </c>
      <c r="E37" s="60"/>
      <c r="F37" s="60">
        <v>15897.56</v>
      </c>
      <c r="G37" s="60"/>
      <c r="H37" s="60"/>
      <c r="I37" s="60"/>
      <c r="J37" s="60"/>
      <c r="K37" s="60">
        <v>2128.56</v>
      </c>
      <c r="L37" s="60"/>
      <c r="M37" s="61">
        <f t="shared" si="0"/>
        <v>64752.51999999999</v>
      </c>
    </row>
    <row r="38" spans="1:13" s="43" customFormat="1" x14ac:dyDescent="0.25">
      <c r="A38" s="47" t="s">
        <v>28</v>
      </c>
      <c r="B38" s="48" t="s">
        <v>16</v>
      </c>
      <c r="C38" s="76" t="s">
        <v>17</v>
      </c>
      <c r="D38" s="49">
        <v>2</v>
      </c>
      <c r="E38" s="49"/>
      <c r="F38" s="49"/>
      <c r="G38" s="49"/>
      <c r="H38" s="49"/>
      <c r="I38" s="49"/>
      <c r="J38" s="49"/>
      <c r="K38" s="49"/>
      <c r="L38" s="49"/>
      <c r="M38" s="50">
        <f t="shared" si="0"/>
        <v>2</v>
      </c>
    </row>
    <row r="39" spans="1:13" s="43" customFormat="1" x14ac:dyDescent="0.25">
      <c r="A39" s="51"/>
      <c r="B39" s="52"/>
      <c r="C39" s="77" t="s">
        <v>18</v>
      </c>
      <c r="D39" s="53">
        <v>1409.24</v>
      </c>
      <c r="E39" s="53"/>
      <c r="F39" s="53"/>
      <c r="G39" s="53"/>
      <c r="H39" s="53"/>
      <c r="I39" s="53"/>
      <c r="J39" s="53"/>
      <c r="K39" s="53"/>
      <c r="L39" s="53"/>
      <c r="M39" s="54">
        <f t="shared" ref="M39:M70" si="1">SUM(D39:L39)</f>
        <v>1409.24</v>
      </c>
    </row>
    <row r="40" spans="1:13" s="43" customFormat="1" x14ac:dyDescent="0.25">
      <c r="A40" s="51"/>
      <c r="B40" s="55" t="s">
        <v>19</v>
      </c>
      <c r="C40" s="78" t="s">
        <v>17</v>
      </c>
      <c r="D40" s="56">
        <v>98</v>
      </c>
      <c r="E40" s="56"/>
      <c r="F40" s="56"/>
      <c r="G40" s="56"/>
      <c r="H40" s="56"/>
      <c r="I40" s="56"/>
      <c r="J40" s="56"/>
      <c r="K40" s="56"/>
      <c r="L40" s="56"/>
      <c r="M40" s="57">
        <f t="shared" si="1"/>
        <v>98</v>
      </c>
    </row>
    <row r="41" spans="1:13" s="43" customFormat="1" x14ac:dyDescent="0.25">
      <c r="A41" s="58"/>
      <c r="B41" s="59"/>
      <c r="C41" s="79" t="s">
        <v>18</v>
      </c>
      <c r="D41" s="60">
        <v>83420.239999999976</v>
      </c>
      <c r="E41" s="60"/>
      <c r="F41" s="60"/>
      <c r="G41" s="60"/>
      <c r="H41" s="60"/>
      <c r="I41" s="60"/>
      <c r="J41" s="60"/>
      <c r="K41" s="60"/>
      <c r="L41" s="60"/>
      <c r="M41" s="61">
        <f t="shared" si="1"/>
        <v>83420.239999999976</v>
      </c>
    </row>
    <row r="42" spans="1:13" s="43" customFormat="1" x14ac:dyDescent="0.25">
      <c r="A42" s="66" t="s">
        <v>29</v>
      </c>
      <c r="B42" s="48" t="s">
        <v>16</v>
      </c>
      <c r="C42" s="76" t="s">
        <v>17</v>
      </c>
      <c r="D42" s="49">
        <v>106</v>
      </c>
      <c r="E42" s="49"/>
      <c r="F42" s="49"/>
      <c r="G42" s="49"/>
      <c r="H42" s="49"/>
      <c r="I42" s="49"/>
      <c r="J42" s="49"/>
      <c r="K42" s="49"/>
      <c r="L42" s="56"/>
      <c r="M42" s="57">
        <f t="shared" si="1"/>
        <v>106</v>
      </c>
    </row>
    <row r="43" spans="1:13" s="43" customFormat="1" x14ac:dyDescent="0.25">
      <c r="A43" s="67"/>
      <c r="B43" s="52"/>
      <c r="C43" s="77" t="s">
        <v>18</v>
      </c>
      <c r="D43" s="53">
        <v>352560.74999999971</v>
      </c>
      <c r="E43" s="53"/>
      <c r="F43" s="53"/>
      <c r="G43" s="53"/>
      <c r="H43" s="53"/>
      <c r="I43" s="53"/>
      <c r="J43" s="53"/>
      <c r="K43" s="53"/>
      <c r="L43" s="53"/>
      <c r="M43" s="54">
        <f t="shared" si="1"/>
        <v>352560.74999999971</v>
      </c>
    </row>
    <row r="44" spans="1:13" s="43" customFormat="1" x14ac:dyDescent="0.25">
      <c r="A44" s="67"/>
      <c r="B44" s="55" t="s">
        <v>19</v>
      </c>
      <c r="C44" s="78" t="s">
        <v>17</v>
      </c>
      <c r="D44" s="56">
        <v>192</v>
      </c>
      <c r="E44" s="56"/>
      <c r="F44" s="56"/>
      <c r="G44" s="56"/>
      <c r="H44" s="56"/>
      <c r="I44" s="56"/>
      <c r="J44" s="56"/>
      <c r="K44" s="56"/>
      <c r="L44" s="56"/>
      <c r="M44" s="57">
        <f t="shared" si="1"/>
        <v>192</v>
      </c>
    </row>
    <row r="45" spans="1:13" s="43" customFormat="1" x14ac:dyDescent="0.25">
      <c r="A45" s="68"/>
      <c r="C45" s="84" t="s">
        <v>18</v>
      </c>
      <c r="D45" s="69">
        <v>497317.7800000016</v>
      </c>
      <c r="E45" s="69"/>
      <c r="F45" s="69"/>
      <c r="G45" s="69"/>
      <c r="H45" s="69"/>
      <c r="I45" s="69"/>
      <c r="J45" s="69"/>
      <c r="K45" s="69"/>
      <c r="L45" s="60"/>
      <c r="M45" s="61">
        <f t="shared" si="1"/>
        <v>497317.7800000016</v>
      </c>
    </row>
    <row r="46" spans="1:13" s="43" customFormat="1" x14ac:dyDescent="0.25">
      <c r="A46" s="47" t="s">
        <v>30</v>
      </c>
      <c r="B46" s="48" t="s">
        <v>19</v>
      </c>
      <c r="C46" s="76" t="s">
        <v>17</v>
      </c>
      <c r="D46" s="49"/>
      <c r="E46" s="49"/>
      <c r="F46" s="49"/>
      <c r="G46" s="49"/>
      <c r="H46" s="49"/>
      <c r="I46" s="49">
        <v>1</v>
      </c>
      <c r="J46" s="49"/>
      <c r="K46" s="49"/>
      <c r="L46" s="56"/>
      <c r="M46" s="57">
        <f t="shared" si="1"/>
        <v>1</v>
      </c>
    </row>
    <row r="47" spans="1:13" s="43" customFormat="1" x14ac:dyDescent="0.25">
      <c r="A47" s="58"/>
      <c r="B47" s="59"/>
      <c r="C47" s="79" t="s">
        <v>18</v>
      </c>
      <c r="D47" s="60"/>
      <c r="E47" s="60"/>
      <c r="F47" s="60"/>
      <c r="G47" s="60"/>
      <c r="H47" s="60"/>
      <c r="I47" s="60">
        <v>477.77</v>
      </c>
      <c r="J47" s="60"/>
      <c r="K47" s="60"/>
      <c r="L47" s="60"/>
      <c r="M47" s="61">
        <f t="shared" si="1"/>
        <v>477.77</v>
      </c>
    </row>
    <row r="48" spans="1:13" s="43" customFormat="1" x14ac:dyDescent="0.25">
      <c r="A48" s="66" t="s">
        <v>31</v>
      </c>
      <c r="B48" s="48" t="s">
        <v>16</v>
      </c>
      <c r="C48" s="76" t="s">
        <v>17</v>
      </c>
      <c r="D48" s="49"/>
      <c r="E48" s="49">
        <v>1185</v>
      </c>
      <c r="F48" s="49">
        <v>198</v>
      </c>
      <c r="G48" s="49">
        <v>46</v>
      </c>
      <c r="H48" s="49"/>
      <c r="I48" s="49">
        <v>1</v>
      </c>
      <c r="J48" s="49">
        <v>36</v>
      </c>
      <c r="K48" s="49">
        <v>125</v>
      </c>
      <c r="L48" s="49"/>
      <c r="M48" s="50">
        <f t="shared" si="1"/>
        <v>1591</v>
      </c>
    </row>
    <row r="49" spans="1:13" s="43" customFormat="1" x14ac:dyDescent="0.25">
      <c r="A49" s="67"/>
      <c r="B49" s="52"/>
      <c r="C49" s="77" t="s">
        <v>18</v>
      </c>
      <c r="D49" s="53"/>
      <c r="E49" s="53">
        <v>659639.77000000456</v>
      </c>
      <c r="F49" s="53">
        <v>106558.2800000002</v>
      </c>
      <c r="G49" s="53">
        <v>26478.980000000007</v>
      </c>
      <c r="H49" s="53"/>
      <c r="I49" s="53">
        <v>235.89</v>
      </c>
      <c r="J49" s="53">
        <v>20722.679999999997</v>
      </c>
      <c r="K49" s="53">
        <v>57271.019999999924</v>
      </c>
      <c r="L49" s="53"/>
      <c r="M49" s="54">
        <f t="shared" si="1"/>
        <v>870906.62000000465</v>
      </c>
    </row>
    <row r="50" spans="1:13" s="43" customFormat="1" x14ac:dyDescent="0.25">
      <c r="A50" s="67"/>
      <c r="B50" s="70" t="s">
        <v>19</v>
      </c>
      <c r="C50" s="85" t="s">
        <v>17</v>
      </c>
      <c r="D50" s="71">
        <v>1503</v>
      </c>
      <c r="E50" s="71"/>
      <c r="F50" s="71">
        <v>1202</v>
      </c>
      <c r="G50" s="71"/>
      <c r="H50" s="71"/>
      <c r="I50" s="71">
        <v>1514</v>
      </c>
      <c r="J50" s="71"/>
      <c r="K50" s="71"/>
      <c r="L50" s="71"/>
      <c r="M50" s="72">
        <f t="shared" si="1"/>
        <v>4219</v>
      </c>
    </row>
    <row r="51" spans="1:13" s="43" customFormat="1" x14ac:dyDescent="0.25">
      <c r="A51" s="68"/>
      <c r="C51" s="84" t="s">
        <v>18</v>
      </c>
      <c r="D51" s="69">
        <v>792111.8700000128</v>
      </c>
      <c r="E51" s="69"/>
      <c r="F51" s="69">
        <v>524029.6800000075</v>
      </c>
      <c r="G51" s="69"/>
      <c r="H51" s="69"/>
      <c r="I51" s="69">
        <v>707134.82000001392</v>
      </c>
      <c r="J51" s="69"/>
      <c r="K51" s="69"/>
      <c r="L51" s="69"/>
      <c r="M51" s="69">
        <f t="shared" si="1"/>
        <v>2023276.3700000341</v>
      </c>
    </row>
    <row r="52" spans="1:13" s="43" customFormat="1" x14ac:dyDescent="0.25">
      <c r="A52" s="47" t="s">
        <v>32</v>
      </c>
      <c r="B52" s="48" t="s">
        <v>16</v>
      </c>
      <c r="C52" s="76" t="s">
        <v>17</v>
      </c>
      <c r="D52" s="49">
        <v>2</v>
      </c>
      <c r="E52" s="49">
        <v>292</v>
      </c>
      <c r="F52" s="49"/>
      <c r="G52" s="49"/>
      <c r="H52" s="49"/>
      <c r="I52" s="49"/>
      <c r="J52" s="49">
        <v>2</v>
      </c>
      <c r="K52" s="49">
        <v>128</v>
      </c>
      <c r="L52" s="49"/>
      <c r="M52" s="50">
        <f t="shared" si="1"/>
        <v>424</v>
      </c>
    </row>
    <row r="53" spans="1:13" s="43" customFormat="1" x14ac:dyDescent="0.25">
      <c r="A53" s="51"/>
      <c r="B53" s="52"/>
      <c r="C53" s="77" t="s">
        <v>18</v>
      </c>
      <c r="D53" s="53">
        <v>893.27</v>
      </c>
      <c r="E53" s="53">
        <v>138356.39999999997</v>
      </c>
      <c r="F53" s="53"/>
      <c r="G53" s="53"/>
      <c r="H53" s="53"/>
      <c r="I53" s="53"/>
      <c r="J53" s="53">
        <v>663.95</v>
      </c>
      <c r="K53" s="53">
        <v>59015.110000000015</v>
      </c>
      <c r="L53" s="53"/>
      <c r="M53" s="54">
        <f t="shared" si="1"/>
        <v>198928.72999999998</v>
      </c>
    </row>
    <row r="54" spans="1:13" s="43" customFormat="1" x14ac:dyDescent="0.25">
      <c r="A54" s="51"/>
      <c r="B54" s="55" t="s">
        <v>19</v>
      </c>
      <c r="C54" s="78" t="s">
        <v>17</v>
      </c>
      <c r="D54" s="56">
        <v>109</v>
      </c>
      <c r="E54" s="56"/>
      <c r="F54" s="56"/>
      <c r="G54" s="56"/>
      <c r="H54" s="56"/>
      <c r="I54" s="56"/>
      <c r="J54" s="56"/>
      <c r="K54" s="56"/>
      <c r="L54" s="56"/>
      <c r="M54" s="57">
        <f t="shared" si="1"/>
        <v>109</v>
      </c>
    </row>
    <row r="55" spans="1:13" s="43" customFormat="1" x14ac:dyDescent="0.25">
      <c r="A55" s="51"/>
      <c r="B55" s="52"/>
      <c r="C55" s="77" t="s">
        <v>18</v>
      </c>
      <c r="D55" s="53">
        <v>42423.469999999943</v>
      </c>
      <c r="E55" s="53"/>
      <c r="F55" s="53"/>
      <c r="G55" s="53"/>
      <c r="H55" s="53"/>
      <c r="I55" s="53"/>
      <c r="J55" s="53"/>
      <c r="K55" s="53"/>
      <c r="L55" s="53"/>
      <c r="M55" s="54">
        <f t="shared" si="1"/>
        <v>42423.469999999943</v>
      </c>
    </row>
    <row r="56" spans="1:13" s="43" customFormat="1" x14ac:dyDescent="0.25">
      <c r="A56" s="51"/>
      <c r="B56" s="55" t="s">
        <v>21</v>
      </c>
      <c r="C56" s="78" t="s">
        <v>17</v>
      </c>
      <c r="D56" s="56"/>
      <c r="E56" s="56">
        <v>8</v>
      </c>
      <c r="F56" s="56"/>
      <c r="G56" s="56"/>
      <c r="H56" s="56"/>
      <c r="I56" s="56"/>
      <c r="J56" s="56"/>
      <c r="K56" s="56"/>
      <c r="L56" s="56"/>
      <c r="M56" s="57">
        <f t="shared" si="1"/>
        <v>8</v>
      </c>
    </row>
    <row r="57" spans="1:13" s="43" customFormat="1" x14ac:dyDescent="0.25">
      <c r="A57" s="58"/>
      <c r="B57" s="59"/>
      <c r="C57" s="79" t="s">
        <v>18</v>
      </c>
      <c r="D57" s="60"/>
      <c r="E57" s="60">
        <v>3837.64</v>
      </c>
      <c r="F57" s="60"/>
      <c r="G57" s="60"/>
      <c r="H57" s="60"/>
      <c r="I57" s="60"/>
      <c r="J57" s="60"/>
      <c r="K57" s="60"/>
      <c r="L57" s="60"/>
      <c r="M57" s="61">
        <f t="shared" si="1"/>
        <v>3837.64</v>
      </c>
    </row>
    <row r="58" spans="1:13" s="43" customFormat="1" x14ac:dyDescent="0.25">
      <c r="A58" s="47" t="s">
        <v>33</v>
      </c>
      <c r="B58" s="55" t="s">
        <v>19</v>
      </c>
      <c r="C58" s="78" t="s">
        <v>17</v>
      </c>
      <c r="D58" s="56">
        <v>9</v>
      </c>
      <c r="E58" s="56"/>
      <c r="F58" s="56"/>
      <c r="G58" s="56"/>
      <c r="H58" s="56"/>
      <c r="I58" s="56"/>
      <c r="J58" s="56"/>
      <c r="K58" s="56"/>
      <c r="L58" s="56"/>
      <c r="M58" s="57">
        <f t="shared" si="1"/>
        <v>9</v>
      </c>
    </row>
    <row r="59" spans="1:13" s="43" customFormat="1" x14ac:dyDescent="0.25">
      <c r="A59" s="58"/>
      <c r="B59" s="59"/>
      <c r="C59" s="79" t="s">
        <v>18</v>
      </c>
      <c r="D59" s="60">
        <v>3975.91</v>
      </c>
      <c r="E59" s="60"/>
      <c r="F59" s="60"/>
      <c r="G59" s="60"/>
      <c r="H59" s="60"/>
      <c r="I59" s="60"/>
      <c r="J59" s="60"/>
      <c r="K59" s="60"/>
      <c r="L59" s="60"/>
      <c r="M59" s="61">
        <f t="shared" si="1"/>
        <v>3975.91</v>
      </c>
    </row>
    <row r="60" spans="1:13" s="43" customFormat="1" ht="14.45" customHeight="1" x14ac:dyDescent="0.25">
      <c r="A60" s="62" t="s">
        <v>34</v>
      </c>
      <c r="B60" s="48" t="s">
        <v>16</v>
      </c>
      <c r="C60" s="76" t="s">
        <v>17</v>
      </c>
      <c r="D60" s="49">
        <v>1</v>
      </c>
      <c r="E60" s="49">
        <v>419</v>
      </c>
      <c r="F60" s="49">
        <v>835</v>
      </c>
      <c r="G60" s="49">
        <v>378</v>
      </c>
      <c r="H60" s="49">
        <v>39</v>
      </c>
      <c r="I60" s="49">
        <v>1016</v>
      </c>
      <c r="J60" s="49">
        <v>181</v>
      </c>
      <c r="K60" s="49">
        <v>158</v>
      </c>
      <c r="L60" s="49">
        <v>103</v>
      </c>
      <c r="M60" s="50">
        <f t="shared" si="1"/>
        <v>3130</v>
      </c>
    </row>
    <row r="61" spans="1:13" s="43" customFormat="1" x14ac:dyDescent="0.25">
      <c r="A61" s="63"/>
      <c r="B61" s="52"/>
      <c r="C61" s="77" t="s">
        <v>18</v>
      </c>
      <c r="D61" s="53">
        <v>467.71</v>
      </c>
      <c r="E61" s="53">
        <v>545585.26999999979</v>
      </c>
      <c r="F61" s="53">
        <v>856169.55999999738</v>
      </c>
      <c r="G61" s="53">
        <v>327785.3</v>
      </c>
      <c r="H61" s="53">
        <v>25547.559999999987</v>
      </c>
      <c r="I61" s="53">
        <v>1080651.0799999957</v>
      </c>
      <c r="J61" s="53">
        <v>243088.79999999984</v>
      </c>
      <c r="K61" s="53">
        <v>102808.53999999994</v>
      </c>
      <c r="L61" s="53">
        <v>74820.790000000095</v>
      </c>
      <c r="M61" s="54">
        <f t="shared" si="1"/>
        <v>3256924.6099999929</v>
      </c>
    </row>
    <row r="62" spans="1:13" s="43" customFormat="1" x14ac:dyDescent="0.25">
      <c r="A62" s="63"/>
      <c r="B62" s="55" t="s">
        <v>19</v>
      </c>
      <c r="C62" s="78" t="s">
        <v>17</v>
      </c>
      <c r="D62" s="56">
        <v>2838</v>
      </c>
      <c r="E62" s="56">
        <v>138</v>
      </c>
      <c r="F62" s="56">
        <v>289</v>
      </c>
      <c r="G62" s="56"/>
      <c r="H62" s="56"/>
      <c r="I62" s="56">
        <v>196</v>
      </c>
      <c r="J62" s="56">
        <v>1493</v>
      </c>
      <c r="K62" s="56"/>
      <c r="L62" s="56">
        <v>106</v>
      </c>
      <c r="M62" s="57">
        <f t="shared" si="1"/>
        <v>5060</v>
      </c>
    </row>
    <row r="63" spans="1:13" s="43" customFormat="1" x14ac:dyDescent="0.25">
      <c r="A63" s="63"/>
      <c r="B63" s="52"/>
      <c r="C63" s="77" t="s">
        <v>18</v>
      </c>
      <c r="D63" s="53">
        <v>3101121.6600000174</v>
      </c>
      <c r="E63" s="53">
        <v>241128.77000000028</v>
      </c>
      <c r="F63" s="53">
        <v>280671.87000000023</v>
      </c>
      <c r="G63" s="53"/>
      <c r="H63" s="53"/>
      <c r="I63" s="53">
        <v>119207.88000000012</v>
      </c>
      <c r="J63" s="53">
        <v>1433861.7299999958</v>
      </c>
      <c r="K63" s="53"/>
      <c r="L63" s="53">
        <v>292745.8199999996</v>
      </c>
      <c r="M63" s="54">
        <f t="shared" si="1"/>
        <v>5468737.7300000135</v>
      </c>
    </row>
    <row r="64" spans="1:13" s="43" customFormat="1" x14ac:dyDescent="0.25">
      <c r="A64" s="63"/>
      <c r="B64" s="55" t="s">
        <v>21</v>
      </c>
      <c r="C64" s="78" t="s">
        <v>17</v>
      </c>
      <c r="D64" s="56"/>
      <c r="E64" s="56">
        <v>16</v>
      </c>
      <c r="F64" s="56"/>
      <c r="G64" s="56"/>
      <c r="H64" s="56">
        <v>3</v>
      </c>
      <c r="I64" s="56">
        <v>2</v>
      </c>
      <c r="J64" s="56">
        <v>2</v>
      </c>
      <c r="K64" s="56"/>
      <c r="L64" s="56">
        <v>1</v>
      </c>
      <c r="M64" s="57">
        <f t="shared" si="1"/>
        <v>24</v>
      </c>
    </row>
    <row r="65" spans="1:13" s="43" customFormat="1" x14ac:dyDescent="0.25">
      <c r="A65" s="64"/>
      <c r="B65" s="59"/>
      <c r="C65" s="79" t="s">
        <v>18</v>
      </c>
      <c r="D65" s="60"/>
      <c r="E65" s="60">
        <v>7900.1700000000019</v>
      </c>
      <c r="F65" s="60"/>
      <c r="G65" s="60"/>
      <c r="H65" s="60">
        <v>1532.31</v>
      </c>
      <c r="I65" s="60">
        <v>1159.54</v>
      </c>
      <c r="J65" s="60">
        <v>1042.5</v>
      </c>
      <c r="K65" s="60"/>
      <c r="L65" s="60">
        <v>575.6</v>
      </c>
      <c r="M65" s="61">
        <f t="shared" si="1"/>
        <v>12210.12</v>
      </c>
    </row>
    <row r="66" spans="1:13" s="43" customFormat="1" x14ac:dyDescent="0.25">
      <c r="A66" s="47" t="s">
        <v>35</v>
      </c>
      <c r="B66" s="48" t="s">
        <v>16</v>
      </c>
      <c r="C66" s="76" t="s">
        <v>17</v>
      </c>
      <c r="D66" s="49"/>
      <c r="E66" s="49"/>
      <c r="F66" s="49">
        <v>328</v>
      </c>
      <c r="G66" s="49"/>
      <c r="H66" s="49"/>
      <c r="I66" s="49"/>
      <c r="J66" s="49"/>
      <c r="K66" s="49"/>
      <c r="L66" s="49"/>
      <c r="M66" s="50">
        <f t="shared" si="1"/>
        <v>328</v>
      </c>
    </row>
    <row r="67" spans="1:13" s="43" customFormat="1" x14ac:dyDescent="0.25">
      <c r="A67" s="51"/>
      <c r="B67" s="52"/>
      <c r="C67" s="77" t="s">
        <v>18</v>
      </c>
      <c r="D67" s="53"/>
      <c r="E67" s="53"/>
      <c r="F67" s="53">
        <v>144477.41999999859</v>
      </c>
      <c r="G67" s="53"/>
      <c r="H67" s="53"/>
      <c r="I67" s="53"/>
      <c r="J67" s="53"/>
      <c r="K67" s="53"/>
      <c r="L67" s="53"/>
      <c r="M67" s="54">
        <f t="shared" si="1"/>
        <v>144477.41999999859</v>
      </c>
    </row>
    <row r="68" spans="1:13" s="43" customFormat="1" x14ac:dyDescent="0.25">
      <c r="A68" s="51"/>
      <c r="B68" s="55" t="s">
        <v>19</v>
      </c>
      <c r="C68" s="78" t="s">
        <v>17</v>
      </c>
      <c r="D68" s="56">
        <v>866</v>
      </c>
      <c r="E68" s="56"/>
      <c r="F68" s="56"/>
      <c r="G68" s="56"/>
      <c r="H68" s="56"/>
      <c r="I68" s="56">
        <v>237</v>
      </c>
      <c r="J68" s="56">
        <v>362</v>
      </c>
      <c r="K68" s="56"/>
      <c r="L68" s="56"/>
      <c r="M68" s="57">
        <f t="shared" si="1"/>
        <v>1465</v>
      </c>
    </row>
    <row r="69" spans="1:13" s="43" customFormat="1" x14ac:dyDescent="0.25">
      <c r="A69" s="51"/>
      <c r="B69" s="52"/>
      <c r="C69" s="77" t="s">
        <v>18</v>
      </c>
      <c r="D69" s="53">
        <v>464611.68000001111</v>
      </c>
      <c r="E69" s="53"/>
      <c r="F69" s="53"/>
      <c r="G69" s="53"/>
      <c r="H69" s="53"/>
      <c r="I69" s="53">
        <v>59850.65999999972</v>
      </c>
      <c r="J69" s="53">
        <v>98641.05999999959</v>
      </c>
      <c r="K69" s="53"/>
      <c r="L69" s="53"/>
      <c r="M69" s="54">
        <f t="shared" si="1"/>
        <v>623103.40000001038</v>
      </c>
    </row>
    <row r="70" spans="1:13" s="43" customFormat="1" x14ac:dyDescent="0.25">
      <c r="A70" s="51"/>
      <c r="B70" s="55" t="s">
        <v>21</v>
      </c>
      <c r="C70" s="78" t="s">
        <v>17</v>
      </c>
      <c r="D70" s="56"/>
      <c r="E70" s="56"/>
      <c r="F70" s="52"/>
      <c r="G70" s="56"/>
      <c r="H70" s="56"/>
      <c r="I70" s="56"/>
      <c r="J70" s="56"/>
      <c r="K70" s="56"/>
      <c r="L70" s="56"/>
      <c r="M70" s="57">
        <f t="shared" si="1"/>
        <v>0</v>
      </c>
    </row>
    <row r="71" spans="1:13" s="43" customFormat="1" x14ac:dyDescent="0.25">
      <c r="A71" s="58"/>
      <c r="B71" s="59"/>
      <c r="C71" s="79" t="s">
        <v>18</v>
      </c>
      <c r="D71" s="60"/>
      <c r="E71" s="60"/>
      <c r="F71" s="60"/>
      <c r="G71" s="60"/>
      <c r="H71" s="60"/>
      <c r="I71" s="60"/>
      <c r="J71" s="60"/>
      <c r="K71" s="60"/>
      <c r="L71" s="60"/>
      <c r="M71" s="61">
        <f t="shared" ref="M71" si="2">SUM(D71:L71)</f>
        <v>0</v>
      </c>
    </row>
    <row r="72" spans="1:13" s="43" customFormat="1" x14ac:dyDescent="0.25">
      <c r="A72" s="73"/>
      <c r="B72" s="55" t="s">
        <v>16</v>
      </c>
      <c r="C72" s="78" t="s">
        <v>17</v>
      </c>
      <c r="D72" s="52">
        <f t="shared" ref="D72:M73" si="3">D7+D11+D17+D21+D26+D30+D36+D38+D42+D48+D52+D60+D66</f>
        <v>260</v>
      </c>
      <c r="E72" s="52">
        <f t="shared" si="3"/>
        <v>1974</v>
      </c>
      <c r="F72" s="52">
        <f t="shared" si="3"/>
        <v>5768</v>
      </c>
      <c r="G72" s="52">
        <f t="shared" si="3"/>
        <v>579</v>
      </c>
      <c r="H72" s="52">
        <f t="shared" si="3"/>
        <v>44</v>
      </c>
      <c r="I72" s="52">
        <f t="shared" si="3"/>
        <v>1027</v>
      </c>
      <c r="J72" s="52">
        <f t="shared" si="3"/>
        <v>407</v>
      </c>
      <c r="K72" s="52">
        <f t="shared" si="3"/>
        <v>553</v>
      </c>
      <c r="L72" s="52">
        <f t="shared" si="3"/>
        <v>109</v>
      </c>
      <c r="M72" s="74">
        <f t="shared" si="3"/>
        <v>10721</v>
      </c>
    </row>
    <row r="73" spans="1:13" s="43" customFormat="1" x14ac:dyDescent="0.25">
      <c r="A73" s="73"/>
      <c r="B73" s="52"/>
      <c r="C73" s="77" t="s">
        <v>18</v>
      </c>
      <c r="D73" s="53">
        <f t="shared" si="3"/>
        <v>606182.33999999962</v>
      </c>
      <c r="E73" s="53">
        <f t="shared" si="3"/>
        <v>1428575.9300000044</v>
      </c>
      <c r="F73" s="53">
        <f t="shared" si="3"/>
        <v>2505041.9499999941</v>
      </c>
      <c r="G73" s="53">
        <f t="shared" si="3"/>
        <v>402253.10999999993</v>
      </c>
      <c r="H73" s="53">
        <f t="shared" si="3"/>
        <v>30099.659999999989</v>
      </c>
      <c r="I73" s="53">
        <f t="shared" si="3"/>
        <v>1083923.9899999956</v>
      </c>
      <c r="J73" s="53">
        <f t="shared" si="3"/>
        <v>396531.40999999986</v>
      </c>
      <c r="K73" s="53">
        <f t="shared" si="3"/>
        <v>292528.03000000003</v>
      </c>
      <c r="L73" s="53">
        <f t="shared" si="3"/>
        <v>79048.510000000097</v>
      </c>
      <c r="M73" s="75">
        <f>SUM(D73:L73)</f>
        <v>6824184.9299999941</v>
      </c>
    </row>
    <row r="74" spans="1:13" s="43" customFormat="1" x14ac:dyDescent="0.25">
      <c r="A74" s="73" t="s">
        <v>36</v>
      </c>
      <c r="B74" s="55" t="s">
        <v>19</v>
      </c>
      <c r="C74" s="78" t="s">
        <v>17</v>
      </c>
      <c r="D74" s="52">
        <f t="shared" ref="D74:L75" si="4">D9+D13+D19+D23+D28+D32+D40+D44+D46+D50+D54+D58+D62+D68</f>
        <v>13366</v>
      </c>
      <c r="E74" s="52">
        <f t="shared" si="4"/>
        <v>138</v>
      </c>
      <c r="F74" s="52">
        <f t="shared" si="4"/>
        <v>2658</v>
      </c>
      <c r="G74" s="52">
        <f t="shared" si="4"/>
        <v>0</v>
      </c>
      <c r="H74" s="52">
        <f t="shared" si="4"/>
        <v>0</v>
      </c>
      <c r="I74" s="52">
        <f t="shared" si="4"/>
        <v>2045</v>
      </c>
      <c r="J74" s="52">
        <f t="shared" si="4"/>
        <v>4252</v>
      </c>
      <c r="K74" s="52">
        <f t="shared" si="4"/>
        <v>0</v>
      </c>
      <c r="L74" s="52">
        <f t="shared" si="4"/>
        <v>106</v>
      </c>
      <c r="M74" s="74">
        <f>SUM(D74:L74)</f>
        <v>22565</v>
      </c>
    </row>
    <row r="75" spans="1:13" s="43" customFormat="1" x14ac:dyDescent="0.25">
      <c r="A75" s="73"/>
      <c r="B75" s="52"/>
      <c r="C75" s="77" t="s">
        <v>18</v>
      </c>
      <c r="D75" s="53">
        <f>D10+D14+D20+D24+D25+D29+D33+D41+D45+D47+D51+D55+D59+D63+D69</f>
        <v>7899383.8600001056</v>
      </c>
      <c r="E75" s="53">
        <f t="shared" si="4"/>
        <v>241128.77000000028</v>
      </c>
      <c r="F75" s="53">
        <f t="shared" si="4"/>
        <v>1050333.4200000088</v>
      </c>
      <c r="G75" s="53">
        <f t="shared" si="4"/>
        <v>0</v>
      </c>
      <c r="H75" s="53">
        <f t="shared" si="4"/>
        <v>0</v>
      </c>
      <c r="I75" s="53">
        <f t="shared" si="4"/>
        <v>995609.93000001379</v>
      </c>
      <c r="J75" s="53">
        <f t="shared" si="4"/>
        <v>2285599.0800000178</v>
      </c>
      <c r="K75" s="53">
        <f t="shared" si="4"/>
        <v>404.25</v>
      </c>
      <c r="L75" s="53">
        <f t="shared" si="4"/>
        <v>292745.8199999996</v>
      </c>
      <c r="M75" s="75">
        <f>SUM(D75:L75)</f>
        <v>12765205.130000148</v>
      </c>
    </row>
    <row r="76" spans="1:13" s="43" customFormat="1" x14ac:dyDescent="0.25">
      <c r="A76" s="73"/>
      <c r="B76" s="55" t="s">
        <v>21</v>
      </c>
      <c r="C76" s="78" t="s">
        <v>17</v>
      </c>
      <c r="D76" s="52">
        <f t="shared" ref="D76:L77" si="5">D15+D34+D56+D64+D70</f>
        <v>0</v>
      </c>
      <c r="E76" s="52">
        <f t="shared" si="5"/>
        <v>24</v>
      </c>
      <c r="F76" s="52">
        <f t="shared" si="5"/>
        <v>2</v>
      </c>
      <c r="G76" s="52">
        <f t="shared" si="5"/>
        <v>0</v>
      </c>
      <c r="H76" s="52">
        <f t="shared" si="5"/>
        <v>3</v>
      </c>
      <c r="I76" s="52">
        <f t="shared" si="5"/>
        <v>14</v>
      </c>
      <c r="J76" s="52">
        <f t="shared" si="5"/>
        <v>9</v>
      </c>
      <c r="K76" s="52">
        <f t="shared" si="5"/>
        <v>0</v>
      </c>
      <c r="L76" s="52">
        <f t="shared" si="5"/>
        <v>1</v>
      </c>
      <c r="M76" s="74">
        <f>SUM(D76:L76)</f>
        <v>53</v>
      </c>
    </row>
    <row r="77" spans="1:13" s="43" customFormat="1" ht="15.75" thickBot="1" x14ac:dyDescent="0.3">
      <c r="A77" s="73"/>
      <c r="B77" s="52"/>
      <c r="C77" s="77" t="s">
        <v>18</v>
      </c>
      <c r="D77" s="53">
        <f t="shared" si="5"/>
        <v>0</v>
      </c>
      <c r="E77" s="53">
        <f t="shared" si="5"/>
        <v>11737.810000000001</v>
      </c>
      <c r="F77" s="53">
        <f t="shared" si="5"/>
        <v>212.41</v>
      </c>
      <c r="G77" s="53">
        <f t="shared" si="5"/>
        <v>0</v>
      </c>
      <c r="H77" s="53">
        <f t="shared" si="5"/>
        <v>1532.31</v>
      </c>
      <c r="I77" s="53">
        <f t="shared" si="5"/>
        <v>4883.0599999999995</v>
      </c>
      <c r="J77" s="53">
        <f t="shared" si="5"/>
        <v>5588.21</v>
      </c>
      <c r="K77" s="53">
        <f t="shared" si="5"/>
        <v>0</v>
      </c>
      <c r="L77" s="53">
        <f t="shared" si="5"/>
        <v>575.6</v>
      </c>
      <c r="M77" s="75">
        <f>SUM(D77:L77)</f>
        <v>24529.399999999998</v>
      </c>
    </row>
    <row r="78" spans="1:13" s="43" customFormat="1" x14ac:dyDescent="0.25">
      <c r="A78" s="6" t="s">
        <v>37</v>
      </c>
      <c r="B78" s="7"/>
      <c r="C78" s="8"/>
      <c r="D78" s="8">
        <f t="shared" ref="D78:M79" si="6">D72+D74+D76</f>
        <v>13626</v>
      </c>
      <c r="E78" s="8">
        <f t="shared" si="6"/>
        <v>2136</v>
      </c>
      <c r="F78" s="8">
        <f t="shared" si="6"/>
        <v>8428</v>
      </c>
      <c r="G78" s="8">
        <f t="shared" si="6"/>
        <v>579</v>
      </c>
      <c r="H78" s="8">
        <f t="shared" si="6"/>
        <v>47</v>
      </c>
      <c r="I78" s="8">
        <f t="shared" si="6"/>
        <v>3086</v>
      </c>
      <c r="J78" s="8">
        <f t="shared" si="6"/>
        <v>4668</v>
      </c>
      <c r="K78" s="8">
        <f t="shared" si="6"/>
        <v>553</v>
      </c>
      <c r="L78" s="8">
        <f t="shared" si="6"/>
        <v>216</v>
      </c>
      <c r="M78" s="9">
        <f t="shared" si="6"/>
        <v>33339</v>
      </c>
    </row>
    <row r="79" spans="1:13" s="43" customFormat="1" ht="15.75" thickBot="1" x14ac:dyDescent="0.3">
      <c r="A79" s="10" t="s">
        <v>38</v>
      </c>
      <c r="B79" s="11"/>
      <c r="C79" s="12"/>
      <c r="D79" s="13">
        <f t="shared" si="6"/>
        <v>8505566.2000001054</v>
      </c>
      <c r="E79" s="13">
        <f t="shared" si="6"/>
        <v>1681442.5100000047</v>
      </c>
      <c r="F79" s="13">
        <f t="shared" si="6"/>
        <v>3555587.7800000031</v>
      </c>
      <c r="G79" s="13">
        <f t="shared" si="6"/>
        <v>402253.10999999993</v>
      </c>
      <c r="H79" s="13">
        <f t="shared" si="6"/>
        <v>31631.96999999999</v>
      </c>
      <c r="I79" s="13">
        <f t="shared" si="6"/>
        <v>2084416.9800000093</v>
      </c>
      <c r="J79" s="13">
        <f t="shared" si="6"/>
        <v>2687718.7000000174</v>
      </c>
      <c r="K79" s="13">
        <f t="shared" si="6"/>
        <v>292932.28000000003</v>
      </c>
      <c r="L79" s="13">
        <f t="shared" si="6"/>
        <v>372369.9299999997</v>
      </c>
      <c r="M79" s="14">
        <f t="shared" si="6"/>
        <v>19613919.460000142</v>
      </c>
    </row>
    <row r="81" spans="1:10" ht="15.75" thickBot="1" x14ac:dyDescent="0.3"/>
    <row r="82" spans="1:10" ht="21.75" thickBot="1" x14ac:dyDescent="0.4">
      <c r="A82" s="15" t="s">
        <v>39</v>
      </c>
      <c r="B82" s="16"/>
      <c r="C82" s="16"/>
      <c r="D82" s="16"/>
      <c r="E82" s="16"/>
      <c r="F82" s="16"/>
      <c r="G82" s="16"/>
      <c r="H82" s="16"/>
      <c r="I82" s="16"/>
      <c r="J82" s="17"/>
    </row>
    <row r="83" spans="1:10" ht="18.75" x14ac:dyDescent="0.3">
      <c r="A83" s="18" t="s">
        <v>2</v>
      </c>
      <c r="B83" s="18" t="s">
        <v>3</v>
      </c>
      <c r="C83" s="19" t="s">
        <v>40</v>
      </c>
      <c r="D83" s="20" t="s">
        <v>41</v>
      </c>
      <c r="E83" s="20" t="s">
        <v>42</v>
      </c>
      <c r="F83" s="20" t="s">
        <v>43</v>
      </c>
      <c r="G83" s="20" t="s">
        <v>44</v>
      </c>
      <c r="H83" s="20" t="s">
        <v>45</v>
      </c>
      <c r="I83" s="20" t="s">
        <v>46</v>
      </c>
      <c r="J83" s="21" t="s">
        <v>47</v>
      </c>
    </row>
    <row r="84" spans="1:10" x14ac:dyDescent="0.25">
      <c r="A84" s="22" t="s">
        <v>48</v>
      </c>
      <c r="B84" s="23" t="s">
        <v>49</v>
      </c>
      <c r="C84" s="23" t="s">
        <v>50</v>
      </c>
      <c r="D84" s="24">
        <v>218</v>
      </c>
      <c r="E84" s="24">
        <v>0</v>
      </c>
      <c r="F84" s="24">
        <v>0</v>
      </c>
      <c r="G84" s="24">
        <v>1</v>
      </c>
      <c r="H84" s="24">
        <v>28</v>
      </c>
      <c r="I84" s="24">
        <v>0</v>
      </c>
      <c r="J84" s="25">
        <v>247</v>
      </c>
    </row>
    <row r="85" spans="1:10" x14ac:dyDescent="0.25">
      <c r="A85" s="26"/>
      <c r="B85" s="5"/>
      <c r="C85" s="27" t="s">
        <v>18</v>
      </c>
      <c r="D85" s="27">
        <v>386492.39999999991</v>
      </c>
      <c r="E85" s="27">
        <v>0</v>
      </c>
      <c r="F85" s="27">
        <v>0</v>
      </c>
      <c r="G85" s="27">
        <v>1575.56</v>
      </c>
      <c r="H85" s="27">
        <v>52023.839999999982</v>
      </c>
      <c r="I85" s="27">
        <v>0</v>
      </c>
      <c r="J85" s="28">
        <v>440091.79999999987</v>
      </c>
    </row>
    <row r="86" spans="1:10" x14ac:dyDescent="0.25">
      <c r="A86" s="26"/>
      <c r="B86" s="23" t="s">
        <v>51</v>
      </c>
      <c r="C86" s="23" t="s">
        <v>50</v>
      </c>
      <c r="D86" s="24">
        <v>0</v>
      </c>
      <c r="E86" s="24">
        <v>1</v>
      </c>
      <c r="F86" s="24">
        <v>141</v>
      </c>
      <c r="G86" s="24">
        <v>75</v>
      </c>
      <c r="H86" s="24">
        <v>104</v>
      </c>
      <c r="I86" s="24">
        <v>1</v>
      </c>
      <c r="J86" s="25">
        <v>322</v>
      </c>
    </row>
    <row r="87" spans="1:10" ht="15.75" thickBot="1" x14ac:dyDescent="0.3">
      <c r="A87" s="29"/>
      <c r="B87" s="4"/>
      <c r="C87" s="30" t="s">
        <v>18</v>
      </c>
      <c r="D87" s="30">
        <v>0</v>
      </c>
      <c r="E87" s="30">
        <v>1898.26</v>
      </c>
      <c r="F87" s="30">
        <v>205480.72000000009</v>
      </c>
      <c r="G87" s="30">
        <v>112188.57000000002</v>
      </c>
      <c r="H87" s="30">
        <v>196990.14000000019</v>
      </c>
      <c r="I87" s="30">
        <v>887.88</v>
      </c>
      <c r="J87" s="31">
        <v>517445.5700000003</v>
      </c>
    </row>
    <row r="88" spans="1:10" ht="18.75" x14ac:dyDescent="0.3">
      <c r="A88" s="32" t="s">
        <v>52</v>
      </c>
      <c r="B88" s="33"/>
      <c r="C88" s="34" t="s">
        <v>50</v>
      </c>
      <c r="D88" s="35">
        <f t="shared" ref="D88:J89" si="7">D84+D86</f>
        <v>218</v>
      </c>
      <c r="E88" s="36">
        <f t="shared" si="7"/>
        <v>1</v>
      </c>
      <c r="F88" s="36">
        <f t="shared" si="7"/>
        <v>141</v>
      </c>
      <c r="G88" s="36">
        <f t="shared" si="7"/>
        <v>76</v>
      </c>
      <c r="H88" s="36">
        <f t="shared" si="7"/>
        <v>132</v>
      </c>
      <c r="I88" s="36">
        <f t="shared" si="7"/>
        <v>1</v>
      </c>
      <c r="J88" s="37">
        <f t="shared" si="7"/>
        <v>569</v>
      </c>
    </row>
    <row r="89" spans="1:10" ht="19.5" thickBot="1" x14ac:dyDescent="0.35">
      <c r="A89" s="38" t="s">
        <v>53</v>
      </c>
      <c r="B89" s="39"/>
      <c r="C89" s="40" t="s">
        <v>18</v>
      </c>
      <c r="D89" s="41">
        <f t="shared" si="7"/>
        <v>386492.39999999991</v>
      </c>
      <c r="E89" s="41">
        <f t="shared" si="7"/>
        <v>1898.26</v>
      </c>
      <c r="F89" s="41">
        <f t="shared" si="7"/>
        <v>205480.72000000009</v>
      </c>
      <c r="G89" s="41">
        <f t="shared" si="7"/>
        <v>113764.13000000002</v>
      </c>
      <c r="H89" s="41">
        <f t="shared" si="7"/>
        <v>249013.98000000016</v>
      </c>
      <c r="I89" s="41">
        <f t="shared" si="7"/>
        <v>887.88</v>
      </c>
      <c r="J89" s="42">
        <f t="shared" si="7"/>
        <v>957537.37000000011</v>
      </c>
    </row>
  </sheetData>
  <mergeCells count="23">
    <mergeCell ref="A79:B79"/>
    <mergeCell ref="A82:J82"/>
    <mergeCell ref="A84:A87"/>
    <mergeCell ref="A88:B88"/>
    <mergeCell ref="A89:B89"/>
    <mergeCell ref="A48:A51"/>
    <mergeCell ref="A52:A57"/>
    <mergeCell ref="A58:A59"/>
    <mergeCell ref="A60:A65"/>
    <mergeCell ref="A66:A71"/>
    <mergeCell ref="A78:B78"/>
    <mergeCell ref="A26:A29"/>
    <mergeCell ref="A30:A35"/>
    <mergeCell ref="A36:A37"/>
    <mergeCell ref="A38:A41"/>
    <mergeCell ref="A42:A45"/>
    <mergeCell ref="A46:A47"/>
    <mergeCell ref="A2:L2"/>
    <mergeCell ref="A3:L3"/>
    <mergeCell ref="A7:A10"/>
    <mergeCell ref="A11:A16"/>
    <mergeCell ref="A17:A20"/>
    <mergeCell ref="A21:A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LEQ por serv y area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 GARCIA, ROSARIO AURORA</dc:creator>
  <cp:lastModifiedBy>ROS GARCIA, ROSARIO AURORA</cp:lastModifiedBy>
  <dcterms:created xsi:type="dcterms:W3CDTF">2017-07-25T11:07:56Z</dcterms:created>
  <dcterms:modified xsi:type="dcterms:W3CDTF">2017-07-25T11:11:57Z</dcterms:modified>
</cp:coreProperties>
</file>