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 activeTab="1"/>
  </bookViews>
  <sheets>
    <sheet name="16 AREA CONTRATACIÓN I (CL-5.1)" sheetId="1" r:id="rId1"/>
    <sheet name="16 resumen contratos menores" sheetId="2" r:id="rId2"/>
    <sheet name="facturas" sheetId="3" r:id="rId3"/>
  </sheets>
  <definedNames>
    <definedName name="_xlnm._FilterDatabase" localSheetId="2" hidden="1">facturas!$B$3:$N$114</definedName>
  </definedNames>
  <calcPr calcId="145621" iterateCount="1"/>
  <pivotCaches>
    <pivotCache cacheId="0" r:id="rId4"/>
  </pivotCaches>
</workbook>
</file>

<file path=xl/calcChain.xml><?xml version="1.0" encoding="utf-8"?>
<calcChain xmlns="http://schemas.openxmlformats.org/spreadsheetml/2006/main">
  <c r="K81" i="3" l="1"/>
  <c r="K76" i="3"/>
  <c r="K21" i="3"/>
  <c r="M4" i="3"/>
  <c r="K4" i="3"/>
  <c r="I38" i="2"/>
  <c r="H38" i="2"/>
  <c r="J36" i="2"/>
  <c r="J35" i="2"/>
  <c r="J34" i="2"/>
  <c r="J32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9" i="2"/>
  <c r="J8" i="2"/>
  <c r="J6" i="2"/>
  <c r="D17" i="1"/>
  <c r="D13" i="1"/>
  <c r="C39" i="2"/>
  <c r="E17" i="1"/>
  <c r="E13" i="1"/>
  <c r="D22" i="1" l="1"/>
  <c r="E22" i="1"/>
</calcChain>
</file>

<file path=xl/sharedStrings.xml><?xml version="1.0" encoding="utf-8"?>
<sst xmlns="http://schemas.openxmlformats.org/spreadsheetml/2006/main" count="764" uniqueCount="211">
  <si>
    <t>IDENTIFICACIÓN DE TODOS LOS CONTRATOS ADJUDICADOS DURANTE EL EJERCICIO</t>
  </si>
  <si>
    <t>( CUADRO PARA EL INFORME)</t>
  </si>
  <si>
    <t>NÚMERO</t>
  </si>
  <si>
    <t>Tipo contrato</t>
  </si>
  <si>
    <t>Procedimiento adjudicación</t>
  </si>
  <si>
    <t>Número contratos</t>
  </si>
  <si>
    <t>Importe adjudicación agregado (IVA excluido</t>
  </si>
  <si>
    <t>Obras</t>
  </si>
  <si>
    <t>Abierto</t>
  </si>
  <si>
    <t>Restringido</t>
  </si>
  <si>
    <t>Negociado</t>
  </si>
  <si>
    <t>Menor</t>
  </si>
  <si>
    <t>Servicios</t>
  </si>
  <si>
    <t>eliminado uno informado al TC de 48000 por adjudicarse en 2014</t>
  </si>
  <si>
    <t>Suministros</t>
  </si>
  <si>
    <t>Otros (patrimoniales y mixtos)</t>
  </si>
  <si>
    <t>TOTALES</t>
  </si>
  <si>
    <t>tipo contrato</t>
  </si>
  <si>
    <t>Datos</t>
  </si>
  <si>
    <t>servicios</t>
  </si>
  <si>
    <t>suministro</t>
  </si>
  <si>
    <t>Total Suma de BASE</t>
  </si>
  <si>
    <t>Total Cuenta de OBJETO</t>
  </si>
  <si>
    <t>Nº contratos corregido</t>
  </si>
  <si>
    <t>ACREEDOR</t>
  </si>
  <si>
    <t>Suma de BASE</t>
  </si>
  <si>
    <t>Cuenta de OBJETO</t>
  </si>
  <si>
    <t>concepto</t>
  </si>
  <si>
    <t>AGILENT TECHNOLOGIES SPAIN, S</t>
  </si>
  <si>
    <t xml:space="preserve">AIG EUROPE LIMITED (SUCURSAL </t>
  </si>
  <si>
    <t>SEGURO RESPONSABILIDAD CIVIL GRAL Y MEDIO AMBIENTAL</t>
  </si>
  <si>
    <t>AUTORIDAD PORTUARIA DE CARTAG</t>
  </si>
  <si>
    <t>semestral</t>
  </si>
  <si>
    <t>COPIMUR, S.L.</t>
  </si>
  <si>
    <t>CUALTIS, S.L.U.</t>
  </si>
  <si>
    <t>dos contratos: 1 de seguridad, higiene y ergonomía y otro de medicina del trabajo</t>
  </si>
  <si>
    <t>EL CORTE INGLES, S.A.</t>
  </si>
  <si>
    <t>2 Contratos de adquisición de 2 ordenadores</t>
  </si>
  <si>
    <t>FAMAFUEGO LEVANTE, S.L.</t>
  </si>
  <si>
    <t>GESTALIA MEDITERRANEA, S.L.</t>
  </si>
  <si>
    <t>HERRERO Y LOPEZ, S.A.</t>
  </si>
  <si>
    <t>HISPANICA PREVENCION, S.L.</t>
  </si>
  <si>
    <t>INMOTOR DE CARTAGENA, S.L.</t>
  </si>
  <si>
    <t>INNOVATIVE SOLUTIONS IN CHEMI</t>
  </si>
  <si>
    <t>LEGISMARK, S.L.U.P.</t>
  </si>
  <si>
    <t>LOZANO Y LOZANO, C.B.</t>
  </si>
  <si>
    <t>MAPFRE ESPAÑA CIA.SEG.Y REASE</t>
  </si>
  <si>
    <t>MARCOS MOTOR, S.A.</t>
  </si>
  <si>
    <t>MATEOS MONREAL ASESORES, S.L.</t>
  </si>
  <si>
    <t xml:space="preserve">MEJORAS ENERGETICAS DE REC.E </t>
  </si>
  <si>
    <t>MERCK CHEMICALS AND LIFE SCIE</t>
  </si>
  <si>
    <t>METTLER TOLEDO, S.A.E.</t>
  </si>
  <si>
    <t>NIETO MARTIN LABORDA, CB.</t>
  </si>
  <si>
    <t>PRAXAIR ESPAÑA, S.L.U.</t>
  </si>
  <si>
    <t>PRODUCTOS QUIMICOS DE MURCIA,</t>
  </si>
  <si>
    <t>RICARDO FUENTES E HIJOS, S.A.</t>
  </si>
  <si>
    <t>SAGE SPAIN, S.L.</t>
  </si>
  <si>
    <t>SECTOR 3 SAP</t>
  </si>
  <si>
    <t>SECTOR 3, S.A.P.</t>
  </si>
  <si>
    <t>SGS ICS IBERICA, S.A.</t>
  </si>
  <si>
    <t>AUDITORIA DE SEGUIMIENTO CERTIFICACION LABORATORIO Y DE RENOVAC CERTIF LABORATORIO.</t>
  </si>
  <si>
    <t>SOCIEDAD ESTATAL CORREOS Y TE</t>
  </si>
  <si>
    <t>SOCIEDAD GENERAL DE RESIDUOS,</t>
  </si>
  <si>
    <t>SOLVENTALIA LEVANTE, S.L.</t>
  </si>
  <si>
    <t>TECNOQUIM, S.L.</t>
  </si>
  <si>
    <t>1 REPARACION EQUIPO LABORATORIO Y 10 DE SUMINISTRO CONSUMIBLES LABORATORIO</t>
  </si>
  <si>
    <t>Total general</t>
  </si>
  <si>
    <t>CONTRATOS DESALADORA DE ESCOMBRERAS, S.A.U. 2016</t>
  </si>
  <si>
    <t>FECHA</t>
  </si>
  <si>
    <t>OBJETO</t>
  </si>
  <si>
    <t>NIF/CIF</t>
  </si>
  <si>
    <t>BASE</t>
  </si>
  <si>
    <t>TIPO</t>
  </si>
  <si>
    <t>IVA</t>
  </si>
  <si>
    <t>TOTAL</t>
  </si>
  <si>
    <t>VERIFICADOS</t>
  </si>
  <si>
    <t>sup. A 50.000</t>
  </si>
  <si>
    <t>sup. A 8.000</t>
  </si>
  <si>
    <t>26-01-16</t>
  </si>
  <si>
    <t>CONTRATO MANTENIMIENTO EQUIPO LABORATORIO</t>
  </si>
  <si>
    <t>B86907128</t>
  </si>
  <si>
    <t>firma anterior a publicación LGPCARM</t>
  </si>
  <si>
    <t>21-01-16</t>
  </si>
  <si>
    <t>SEGURO RESPONSABILIDAD CIVIL GRAL.</t>
  </si>
  <si>
    <t>W8262878E</t>
  </si>
  <si>
    <t>SEGURO PROTECCION MEDIOAMBIENTAL</t>
  </si>
  <si>
    <t>12-02-16</t>
  </si>
  <si>
    <t>TASA OCUPACION (CONCESION)</t>
  </si>
  <si>
    <t>Q3067007I</t>
  </si>
  <si>
    <t>08-08-16</t>
  </si>
  <si>
    <t>28-01-16</t>
  </si>
  <si>
    <t>MATERIAL DE OFICINA</t>
  </si>
  <si>
    <t>B30065668</t>
  </si>
  <si>
    <t>31-10-16</t>
  </si>
  <si>
    <t>30-12-16</t>
  </si>
  <si>
    <t>08-02-16</t>
  </si>
  <si>
    <t>SEGURIDAD, HIGIENE, ERGONOMIA EN EL TRABAJO</t>
  </si>
  <si>
    <t>B84527977</t>
  </si>
  <si>
    <t>21-04-16</t>
  </si>
  <si>
    <t>MEDICINA DEL TRABAJO</t>
  </si>
  <si>
    <t>25-08-16</t>
  </si>
  <si>
    <t>16-11-16</t>
  </si>
  <si>
    <t>11-02-16</t>
  </si>
  <si>
    <t xml:space="preserve">ORDENADOR HP 450 SLIM-100 NSM (PLANTA) </t>
  </si>
  <si>
    <t>A28017895</t>
  </si>
  <si>
    <t>20-10-16</t>
  </si>
  <si>
    <t>ORDENADOR HP ALL IN ONE 24-B115 (PLANTA)</t>
  </si>
  <si>
    <t>25-01-16</t>
  </si>
  <si>
    <t>MANTENIMIENTO EXTINTORES</t>
  </si>
  <si>
    <t>B30579155</t>
  </si>
  <si>
    <t>20-12-16</t>
  </si>
  <si>
    <t>02-02-16</t>
  </si>
  <si>
    <t>SERVIDUMBRE DE PASO SOBRE FINCA</t>
  </si>
  <si>
    <t>B30833610</t>
  </si>
  <si>
    <t>29-01-16</t>
  </si>
  <si>
    <t>REVISION VEHICULO</t>
  </si>
  <si>
    <t>A30006621</t>
  </si>
  <si>
    <t>ASISTENCIA TECNICA RIESGOS LABORALES</t>
  </si>
  <si>
    <t>B81427882</t>
  </si>
  <si>
    <t>29-02-16</t>
  </si>
  <si>
    <t>31-03-16</t>
  </si>
  <si>
    <t>29-04-16</t>
  </si>
  <si>
    <t>31-05-16</t>
  </si>
  <si>
    <t>30-06-16</t>
  </si>
  <si>
    <t>29-07-16</t>
  </si>
  <si>
    <t>16-09-16</t>
  </si>
  <si>
    <t>30-09-16</t>
  </si>
  <si>
    <t>30-11-16</t>
  </si>
  <si>
    <t>03-03-16</t>
  </si>
  <si>
    <t>B30625891</t>
  </si>
  <si>
    <t>14-10-16</t>
  </si>
  <si>
    <t>CONSUMIBLES LABORATORIO</t>
  </si>
  <si>
    <t>B33898230</t>
  </si>
  <si>
    <t>02-08-16</t>
  </si>
  <si>
    <t>RENOVACION MARCA "DESALADORA DE ESCOMBRERAS"</t>
  </si>
  <si>
    <t>B73019937</t>
  </si>
  <si>
    <t>24-06-16</t>
  </si>
  <si>
    <t>HONORARIOS NOTARIO</t>
  </si>
  <si>
    <t xml:space="preserve">E73753329  </t>
  </si>
  <si>
    <t>SEGURO VEHICULO</t>
  </si>
  <si>
    <t>A28141935</t>
  </si>
  <si>
    <t>19-07-16</t>
  </si>
  <si>
    <t>A03215001</t>
  </si>
  <si>
    <t>ASESORIA LABORAL</t>
  </si>
  <si>
    <t>B73556920</t>
  </si>
  <si>
    <t>23-02-16</t>
  </si>
  <si>
    <t>22-04-16</t>
  </si>
  <si>
    <t>26-05-16</t>
  </si>
  <si>
    <t>28-07-16</t>
  </si>
  <si>
    <t>22-08-16</t>
  </si>
  <si>
    <t>28-10-16</t>
  </si>
  <si>
    <t>28-11-16</t>
  </si>
  <si>
    <t>23-12-16</t>
  </si>
  <si>
    <t>14-12-16</t>
  </si>
  <si>
    <t>RENOVACION ANUAL LICENCIA EQUIPO LABORATORIO</t>
  </si>
  <si>
    <t>A79985925</t>
  </si>
  <si>
    <t>MANTENIMIENTO EQUIPO LABORATORIO</t>
  </si>
  <si>
    <t xml:space="preserve">A28289247 </t>
  </si>
  <si>
    <t>05-12-16</t>
  </si>
  <si>
    <t>09-12-16</t>
  </si>
  <si>
    <t>02-06-16</t>
  </si>
  <si>
    <t>A08244568</t>
  </si>
  <si>
    <t>04-10-16</t>
  </si>
  <si>
    <t>MINUTA HONORARIOS REGISTRO MERCANTIL</t>
  </si>
  <si>
    <t>E73569196</t>
  </si>
  <si>
    <t>04-05-16</t>
  </si>
  <si>
    <t>GASES LABORATORIO</t>
  </si>
  <si>
    <t xml:space="preserve">B28062339 </t>
  </si>
  <si>
    <t>26-08-16</t>
  </si>
  <si>
    <t>09-09-16</t>
  </si>
  <si>
    <t>10-10-16</t>
  </si>
  <si>
    <t>01-03-16</t>
  </si>
  <si>
    <t>A30043053</t>
  </si>
  <si>
    <t>14-04-16</t>
  </si>
  <si>
    <t>BATAS LABORATORIO</t>
  </si>
  <si>
    <t>07-06-16</t>
  </si>
  <si>
    <t>A30618532</t>
  </si>
  <si>
    <t>SAGE EDICION ESPECIAL PYMEPLUS ELITE</t>
  </si>
  <si>
    <t>B58836321</t>
  </si>
  <si>
    <t>31-01-16</t>
  </si>
  <si>
    <t>ASESORIA FISCAL Y CONTABLE</t>
  </si>
  <si>
    <t>A30021968</t>
  </si>
  <si>
    <t>11-01-16</t>
  </si>
  <si>
    <t>15-02-16</t>
  </si>
  <si>
    <t>06-04-16</t>
  </si>
  <si>
    <t>03-05-16</t>
  </si>
  <si>
    <t>13-06-16</t>
  </si>
  <si>
    <t>08-07-16</t>
  </si>
  <si>
    <t>03-08-16</t>
  </si>
  <si>
    <t>05-09-16</t>
  </si>
  <si>
    <t>03-10-16</t>
  </si>
  <si>
    <t>08-11-16</t>
  </si>
  <si>
    <t>12-12-16</t>
  </si>
  <si>
    <t>AUDITORIA SEGUIMIENTO CERTIFICACION LABORATORIO</t>
  </si>
  <si>
    <t>A80773534</t>
  </si>
  <si>
    <t>AUDITORIA RENOVACION CERTIFICACION LABORATORIO</t>
  </si>
  <si>
    <t>BUROFAX CON ACUSE DE RECIBO Y CERTIFICACION</t>
  </si>
  <si>
    <t>A83052407</t>
  </si>
  <si>
    <t>10-06-16</t>
  </si>
  <si>
    <t>RECOGIDA RESIDUOS LABORATORIO</t>
  </si>
  <si>
    <t>A73157505</t>
  </si>
  <si>
    <t>16-06-16</t>
  </si>
  <si>
    <t>15-12-16</t>
  </si>
  <si>
    <t>B73360430</t>
  </si>
  <si>
    <t>REPARACION EQUIPO LABORATORIO</t>
  </si>
  <si>
    <t>B30055321</t>
  </si>
  <si>
    <t>26-02-16</t>
  </si>
  <si>
    <t>06-10-16</t>
  </si>
  <si>
    <t>07-10-16</t>
  </si>
  <si>
    <t>24-10-16</t>
  </si>
  <si>
    <t>18-11-16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</si>
</sst>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Book Antiqua"/>
      <family val="1"/>
    </font>
    <font>
      <sz val="11"/>
      <color theme="1"/>
      <name val="Calibri"/>
      <family val="2"/>
      <scheme val="minor"/>
    </font>
    <font>
      <sz val="10"/>
      <name val="Book Antiqua"/>
      <family val="1"/>
    </font>
    <font>
      <sz val="10"/>
      <name val="Arial"/>
      <family val="2"/>
    </font>
    <font>
      <b/>
      <sz val="10"/>
      <name val="Arial"/>
      <family val="2"/>
    </font>
    <font>
      <b/>
      <sz val="10"/>
      <name val="Book Antiqua"/>
      <family val="1"/>
    </font>
    <font>
      <b/>
      <sz val="24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Fill="1"/>
    <xf numFmtId="3" fontId="3" fillId="0" borderId="1" xfId="0" applyNumberFormat="1" applyFont="1" applyFill="1" applyBorder="1" applyAlignment="1">
      <alignment horizontal="right" vertical="center" wrapText="1"/>
    </xf>
    <xf numFmtId="0" fontId="4" fillId="0" borderId="2" xfId="0" applyFont="1" applyFill="1" applyBorder="1"/>
    <xf numFmtId="0" fontId="4" fillId="0" borderId="3" xfId="0" applyFont="1" applyFill="1" applyBorder="1"/>
    <xf numFmtId="3" fontId="4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0" fillId="0" borderId="0" xfId="0" applyFill="1"/>
    <xf numFmtId="0" fontId="0" fillId="0" borderId="8" xfId="0" applyBorder="1"/>
    <xf numFmtId="4" fontId="0" fillId="0" borderId="8" xfId="0" applyNumberFormat="1" applyBorder="1"/>
    <xf numFmtId="4" fontId="0" fillId="0" borderId="9" xfId="0" applyNumberFormat="1" applyBorder="1"/>
    <xf numFmtId="0" fontId="0" fillId="0" borderId="9" xfId="0" applyNumberFormat="1" applyBorder="1"/>
    <xf numFmtId="0" fontId="0" fillId="0" borderId="0" xfId="0" applyAlignment="1">
      <alignment wrapText="1"/>
    </xf>
    <xf numFmtId="0" fontId="0" fillId="0" borderId="11" xfId="0" applyBorder="1"/>
    <xf numFmtId="0" fontId="0" fillId="0" borderId="8" xfId="0" applyNumberFormat="1" applyBorder="1"/>
    <xf numFmtId="0" fontId="2" fillId="0" borderId="4" xfId="0" applyFont="1" applyFill="1" applyBorder="1"/>
    <xf numFmtId="0" fontId="0" fillId="0" borderId="5" xfId="0" applyBorder="1"/>
    <xf numFmtId="0" fontId="0" fillId="0" borderId="0" xfId="0" applyBorder="1" applyAlignment="1">
      <alignment wrapText="1"/>
    </xf>
    <xf numFmtId="4" fontId="0" fillId="0" borderId="12" xfId="0" applyNumberFormat="1" applyBorder="1"/>
    <xf numFmtId="0" fontId="0" fillId="0" borderId="12" xfId="0" applyNumberFormat="1" applyBorder="1"/>
    <xf numFmtId="4" fontId="0" fillId="0" borderId="11" xfId="0" applyNumberFormat="1" applyBorder="1"/>
    <xf numFmtId="0" fontId="0" fillId="0" borderId="6" xfId="0" applyFont="1" applyFill="1" applyBorder="1"/>
    <xf numFmtId="0" fontId="0" fillId="0" borderId="7" xfId="0" applyFont="1" applyFill="1" applyBorder="1"/>
    <xf numFmtId="4" fontId="0" fillId="0" borderId="0" xfId="0" applyNumberFormat="1" applyFont="1" applyFill="1" applyBorder="1" applyAlignment="1">
      <alignment wrapText="1"/>
    </xf>
    <xf numFmtId="4" fontId="0" fillId="2" borderId="8" xfId="0" applyNumberFormat="1" applyFill="1" applyBorder="1"/>
    <xf numFmtId="0" fontId="0" fillId="0" borderId="0" xfId="0" applyNumberFormat="1" applyFill="1" applyBorder="1"/>
    <xf numFmtId="0" fontId="0" fillId="0" borderId="14" xfId="0" applyBorder="1"/>
    <xf numFmtId="4" fontId="0" fillId="0" borderId="14" xfId="0" applyNumberFormat="1" applyBorder="1"/>
    <xf numFmtId="4" fontId="0" fillId="0" borderId="0" xfId="0" applyNumberFormat="1"/>
    <xf numFmtId="0" fontId="0" fillId="0" borderId="0" xfId="0" applyNumberFormat="1"/>
    <xf numFmtId="0" fontId="0" fillId="3" borderId="14" xfId="0" applyFill="1" applyBorder="1"/>
    <xf numFmtId="4" fontId="0" fillId="2" borderId="14" xfId="0" applyNumberFormat="1" applyFill="1" applyBorder="1"/>
    <xf numFmtId="0" fontId="0" fillId="3" borderId="0" xfId="0" applyNumberFormat="1" applyFill="1" applyBorder="1"/>
    <xf numFmtId="14" fontId="0" fillId="0" borderId="0" xfId="0" applyNumberFormat="1"/>
    <xf numFmtId="0" fontId="0" fillId="3" borderId="0" xfId="0" applyNumberFormat="1" applyFill="1"/>
    <xf numFmtId="0" fontId="0" fillId="3" borderId="0" xfId="0" applyFill="1"/>
    <xf numFmtId="0" fontId="0" fillId="0" borderId="16" xfId="0" applyBorder="1"/>
    <xf numFmtId="4" fontId="0" fillId="0" borderId="16" xfId="0" applyNumberFormat="1" applyBorder="1"/>
    <xf numFmtId="4" fontId="0" fillId="0" borderId="17" xfId="0" applyNumberFormat="1" applyBorder="1"/>
    <xf numFmtId="0" fontId="0" fillId="0" borderId="16" xfId="0" applyNumberFormat="1" applyBorder="1"/>
    <xf numFmtId="0" fontId="0" fillId="0" borderId="17" xfId="0" applyNumberFormat="1" applyBorder="1"/>
    <xf numFmtId="0" fontId="5" fillId="0" borderId="1" xfId="0" applyFont="1" applyBorder="1"/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49" fontId="7" fillId="0" borderId="0" xfId="0" applyNumberFormat="1" applyFont="1" applyAlignment="1" applyProtection="1">
      <alignment horizontal="left"/>
      <protection locked="0"/>
    </xf>
    <xf numFmtId="0" fontId="7" fillId="0" borderId="0" xfId="0" applyFont="1"/>
    <xf numFmtId="4" fontId="7" fillId="0" borderId="0" xfId="0" applyNumberFormat="1" applyFont="1" applyAlignment="1" applyProtection="1">
      <alignment horizontal="right"/>
      <protection locked="0"/>
    </xf>
    <xf numFmtId="4" fontId="5" fillId="0" borderId="0" xfId="0" applyNumberFormat="1" applyFont="1"/>
    <xf numFmtId="0" fontId="2" fillId="0" borderId="0" xfId="0" applyFont="1"/>
    <xf numFmtId="0" fontId="7" fillId="0" borderId="0" xfId="0" applyNumberFormat="1" applyFont="1" applyBorder="1" applyAlignment="1" applyProtection="1">
      <alignment horizontal="left"/>
      <protection locked="0"/>
    </xf>
    <xf numFmtId="0" fontId="7" fillId="0" borderId="0" xfId="0" applyNumberFormat="1" applyFont="1" applyAlignment="1" applyProtection="1">
      <alignment horizontal="left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0" borderId="13" xfId="0" applyNumberFormat="1" applyBorder="1"/>
    <xf numFmtId="0" fontId="0" fillId="0" borderId="15" xfId="0" applyNumberFormat="1" applyBorder="1"/>
    <xf numFmtId="0" fontId="0" fillId="3" borderId="15" xfId="0" applyNumberFormat="1" applyFill="1" applyBorder="1"/>
  </cellXfs>
  <cellStyles count="6">
    <cellStyle name="Normal" xfId="0" builtinId="0"/>
    <cellStyle name="Normal 2" xfId="1"/>
    <cellStyle name="Normal 3" xfId="2"/>
    <cellStyle name="Normal 4" xfId="3"/>
    <cellStyle name="Porcentual 2" xfId="4"/>
    <cellStyle name="Porcentual 3" xfId="5"/>
  </cellStyles>
  <dxfs count="22">
    <dxf>
      <numFmt numFmtId="4" formatCode="#,##0.00"/>
    </dxf>
    <dxf>
      <numFmt numFmtId="0" formatCode="General"/>
    </dxf>
    <dxf>
      <numFmt numFmtId="4" formatCode="#,##0.00"/>
    </dxf>
    <dxf>
      <numFmt numFmtId="0" formatCode="General"/>
    </dxf>
    <dxf>
      <numFmt numFmtId="4" formatCode="#,##0.00"/>
    </dxf>
    <dxf>
      <numFmt numFmtId="4" formatCode="#,##0.00"/>
    </dxf>
    <dxf>
      <numFmt numFmtId="0" formatCode="General"/>
    </dxf>
    <dxf>
      <numFmt numFmtId="4" formatCode="#,##0.0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rgb="FFFFFF00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AUDITECO/TRABAJOS%20AUDITOR&#205;A/DESALADORA%20DE%20ESCOMBRERAS/AUDITOR&#205;A/16%20CL%20Desaladora.xls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Inma" refreshedDate="42894.720590393517" createdVersion="1" refreshedVersion="4" recordCount="111" upgradeOnRefresh="1">
  <cacheSource type="worksheet">
    <worksheetSource ref="B3:M114" sheet="16 ÁREA CONTRATAC (CL-5.2)" r:id="rId2"/>
  </cacheSource>
  <cacheFields count="12">
    <cacheField name="FECHA" numFmtId="0">
      <sharedItems/>
    </cacheField>
    <cacheField name="ACREEDOR" numFmtId="0">
      <sharedItems count="32">
        <s v="AGILENT TECHNOLOGIES SPAIN, S"/>
        <s v="AIG EUROPE LIMITED (SUCURSAL "/>
        <s v="AUTORIDAD PORTUARIA DE CARTAG"/>
        <s v="COPIMUR, S.L."/>
        <s v="CUALTIS, S.L.U."/>
        <s v="EL CORTE INGLES, S.A."/>
        <s v="FAMAFUEGO LEVANTE, S.L."/>
        <s v="GESTALIA MEDITERRANEA, S.L."/>
        <s v="HERRERO Y LOPEZ, S.A."/>
        <s v="HISPANICA PREVENCION, S.L."/>
        <s v="INMOTOR DE CARTAGENA, S.L."/>
        <s v="INNOVATIVE SOLUTIONS IN CHEMI"/>
        <s v="LEGISMARK, S.L.U.P."/>
        <s v="LOZANO Y LOZANO, C.B."/>
        <s v="MAPFRE ESPAÑA CIA.SEG.Y REASE"/>
        <s v="MARCOS MOTOR, S.A."/>
        <s v="MATEOS MONREAL ASESORES, S.L."/>
        <s v="MEJORAS ENERGETICAS DE REC.E "/>
        <s v="MERCK CHEMICALS AND LIFE SCIE"/>
        <s v="METTLER TOLEDO, S.A.E."/>
        <s v="NIETO MARTIN LABORDA, CB."/>
        <s v="PRAXAIR ESPAÑA, S.L.U."/>
        <s v="PRODUCTOS QUIMICOS DE MURCIA,"/>
        <s v="RICARDO FUENTES E HIJOS, S.A."/>
        <s v="SAGE SPAIN, S.L."/>
        <s v="SECTOR 3 SAP"/>
        <s v="SECTOR 3, S.A.P."/>
        <s v="SGS ICS IBERICA, S.A."/>
        <s v="SOCIEDAD ESTATAL CORREOS Y TE"/>
        <s v="SOCIEDAD GENERAL DE RESIDUOS,"/>
        <s v="SOLVENTALIA LEVANTE, S.L."/>
        <s v="TECNOQUIM, S.L."/>
      </sharedItems>
    </cacheField>
    <cacheField name="OBJETO" numFmtId="0">
      <sharedItems/>
    </cacheField>
    <cacheField name="NIF/CIF" numFmtId="0">
      <sharedItems/>
    </cacheField>
    <cacheField name="BASE" numFmtId="0">
      <sharedItems containsSemiMixedTypes="0" containsString="0" containsNumber="1" minValue="13" maxValue="8829.57"/>
    </cacheField>
    <cacheField name="TIPO" numFmtId="0">
      <sharedItems containsSemiMixedTypes="0" containsString="0" containsNumber="1" containsInteger="1" minValue="0" maxValue="21"/>
    </cacheField>
    <cacheField name="IVA" numFmtId="0">
      <sharedItems containsSemiMixedTypes="0" containsString="0" containsNumber="1" minValue="0" maxValue="1854.21"/>
    </cacheField>
    <cacheField name="TOTAL" numFmtId="0">
      <sharedItems containsSemiMixedTypes="0" containsString="0" containsNumber="1" minValue="15.73" maxValue="10683.78"/>
    </cacheField>
    <cacheField name="tipo contrato" numFmtId="0">
      <sharedItems count="2">
        <s v="servicios"/>
        <s v="suministro"/>
      </sharedItems>
    </cacheField>
    <cacheField name="VERIFICADOS" numFmtId="0">
      <sharedItems containsString="0" containsBlank="1" containsNumber="1" minValue="500" maxValue="8829.57"/>
    </cacheField>
    <cacheField name="sup. A 50.000" numFmtId="0">
      <sharedItems containsNonDate="0" containsString="0" containsBlank="1"/>
    </cacheField>
    <cacheField name="sup. A 8.000" numFmtId="0">
      <sharedItems containsString="0" containsBlank="1" containsNumber="1" minValue="8829.57" maxValue="8829.5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1">
  <r>
    <s v="26-01-16"/>
    <x v="0"/>
    <s v="CONTRATO MANTENIMIENTO EQUIPO LABORATORIO"/>
    <s v="B86907128"/>
    <n v="8829.57"/>
    <n v="21"/>
    <n v="1854.21"/>
    <n v="10683.78"/>
    <x v="0"/>
    <n v="8829.57"/>
    <m/>
    <n v="8829.57"/>
  </r>
  <r>
    <s v="21-01-16"/>
    <x v="1"/>
    <s v="SEGURO RESPONSABILIDAD CIVIL GRAL."/>
    <s v="W8262878E"/>
    <n v="5580.29"/>
    <n v="0"/>
    <n v="0"/>
    <n v="5580.29"/>
    <x v="0"/>
    <m/>
    <m/>
    <m/>
  </r>
  <r>
    <s v="21-01-16"/>
    <x v="1"/>
    <s v="SEGURO PROTECCION MEDIOAMBIENTAL"/>
    <s v="W8262878E"/>
    <n v="5307.5"/>
    <n v="0"/>
    <n v="0"/>
    <n v="5307.5"/>
    <x v="0"/>
    <m/>
    <m/>
    <m/>
  </r>
  <r>
    <s v="12-02-16"/>
    <x v="2"/>
    <s v="TASA OCUPACION (CONCESION)"/>
    <s v="Q3067007I"/>
    <n v="256.7"/>
    <n v="21"/>
    <n v="53.91"/>
    <n v="310.61"/>
    <x v="0"/>
    <m/>
    <m/>
    <m/>
  </r>
  <r>
    <s v="08-08-16"/>
    <x v="2"/>
    <s v="TASA OCUPACION (CONCESION)"/>
    <s v="Q3067007I"/>
    <n v="256.7"/>
    <n v="21"/>
    <n v="53.91"/>
    <n v="310.61"/>
    <x v="0"/>
    <m/>
    <m/>
    <m/>
  </r>
  <r>
    <s v="28-01-16"/>
    <x v="3"/>
    <s v="MATERIAL DE OFICINA"/>
    <s v="B30065668"/>
    <n v="68.8"/>
    <n v="21"/>
    <n v="14.45"/>
    <n v="83.25"/>
    <x v="1"/>
    <m/>
    <m/>
    <m/>
  </r>
  <r>
    <s v="31-10-16"/>
    <x v="3"/>
    <s v="MATERIAL DE OFICINA"/>
    <s v="B30065668"/>
    <n v="51.05"/>
    <n v="21"/>
    <n v="10.72"/>
    <n v="61.77"/>
    <x v="1"/>
    <m/>
    <m/>
    <m/>
  </r>
  <r>
    <s v="30-12-16"/>
    <x v="3"/>
    <s v="MATERIAL DE OFICINA"/>
    <s v="B30065668"/>
    <n v="245.14"/>
    <n v="21"/>
    <n v="51.48"/>
    <n v="296.62"/>
    <x v="1"/>
    <m/>
    <m/>
    <m/>
  </r>
  <r>
    <s v="08-02-16"/>
    <x v="4"/>
    <s v="SEGURIDAD, HIGIENE, ERGONOMIA EN EL TRABAJO"/>
    <s v="B84527977"/>
    <n v="275.85000000000002"/>
    <n v="21"/>
    <n v="57.93"/>
    <n v="333.78"/>
    <x v="0"/>
    <m/>
    <m/>
    <m/>
  </r>
  <r>
    <s v="21-04-16"/>
    <x v="4"/>
    <s v="MEDICINA DEL TRABAJO"/>
    <s v="B84527977"/>
    <n v="371.7"/>
    <n v="0"/>
    <n v="0"/>
    <n v="371.7"/>
    <x v="0"/>
    <m/>
    <m/>
    <m/>
  </r>
  <r>
    <s v="21-04-16"/>
    <x v="4"/>
    <s v="MEDICINA DEL TRABAJO"/>
    <s v="B84527977"/>
    <n v="159.30000000000001"/>
    <n v="21"/>
    <n v="33.450000000000003"/>
    <n v="192.75"/>
    <x v="0"/>
    <m/>
    <m/>
    <m/>
  </r>
  <r>
    <s v="25-08-16"/>
    <x v="4"/>
    <s v="SEGURIDAD, HIGIENE, ERGONOMIA EN EL TRABAJO"/>
    <s v="B84527977"/>
    <n v="275.85000000000002"/>
    <n v="21"/>
    <n v="57.93"/>
    <n v="333.78"/>
    <x v="0"/>
    <m/>
    <m/>
    <m/>
  </r>
  <r>
    <s v="16-11-16"/>
    <x v="4"/>
    <s v="SEGURIDAD, HIGIENE, ERGONOMIA EN EL TRABAJO"/>
    <s v="B84527977"/>
    <n v="1103.4000000000001"/>
    <n v="21"/>
    <n v="231.71"/>
    <n v="1335.11"/>
    <x v="0"/>
    <m/>
    <m/>
    <m/>
  </r>
  <r>
    <s v="11-02-16"/>
    <x v="5"/>
    <s v="ORDENADOR HP 450 SLIM-100 NSM (PLANTA) "/>
    <s v="A28017895"/>
    <n v="495.04"/>
    <n v="21"/>
    <n v="103.96"/>
    <n v="599"/>
    <x v="1"/>
    <m/>
    <m/>
    <m/>
  </r>
  <r>
    <s v="20-10-16"/>
    <x v="5"/>
    <s v="ORDENADOR HP ALL IN ONE 24-B115 (PLANTA)"/>
    <s v="A28017895"/>
    <n v="577.69000000000005"/>
    <n v="21"/>
    <n v="121.31"/>
    <n v="699"/>
    <x v="1"/>
    <m/>
    <m/>
    <m/>
  </r>
  <r>
    <s v="25-01-16"/>
    <x v="6"/>
    <s v="MANTENIMIENTO EXTINTORES"/>
    <s v="B30579155"/>
    <n v="15"/>
    <n v="21"/>
    <n v="3.15"/>
    <n v="18.149999999999999"/>
    <x v="0"/>
    <m/>
    <m/>
    <m/>
  </r>
  <r>
    <s v="20-12-16"/>
    <x v="6"/>
    <s v="MANTENIMIENTO EXTINTORES"/>
    <s v="B30579155"/>
    <n v="73"/>
    <n v="21"/>
    <n v="15.33"/>
    <n v="88.33"/>
    <x v="0"/>
    <m/>
    <m/>
    <m/>
  </r>
  <r>
    <s v="02-02-16"/>
    <x v="7"/>
    <s v="SERVIDUMBRE DE PASO SOBRE FINCA"/>
    <s v="B30833610"/>
    <n v="4089.8"/>
    <n v="21"/>
    <n v="858.86"/>
    <n v="4948.66"/>
    <x v="0"/>
    <n v="4089.8"/>
    <m/>
    <m/>
  </r>
  <r>
    <s v="29-01-16"/>
    <x v="8"/>
    <s v="REVISION VEHICULO"/>
    <s v="A30006621"/>
    <n v="157.52000000000001"/>
    <n v="21"/>
    <n v="33.08"/>
    <n v="190.6"/>
    <x v="0"/>
    <m/>
    <m/>
    <m/>
  </r>
  <r>
    <s v="29-01-16"/>
    <x v="9"/>
    <s v="ASISTENCIA TECNICA RIESGOS LABORALES"/>
    <s v="B81427882"/>
    <n v="936.79"/>
    <n v="21"/>
    <n v="196.73"/>
    <n v="1133.52"/>
    <x v="0"/>
    <m/>
    <m/>
    <m/>
  </r>
  <r>
    <s v="29-02-16"/>
    <x v="9"/>
    <s v="ASISTENCIA TECNICA RIESGOS LABORALES"/>
    <s v="B81427882"/>
    <n v="936.79"/>
    <n v="21"/>
    <n v="196.73"/>
    <n v="1133.52"/>
    <x v="0"/>
    <m/>
    <m/>
    <m/>
  </r>
  <r>
    <s v="31-03-16"/>
    <x v="9"/>
    <s v="ASISTENCIA TECNICA RIESGOS LABORALES"/>
    <s v="B81427882"/>
    <n v="936.79"/>
    <n v="21"/>
    <n v="196.73"/>
    <n v="1133.52"/>
    <x v="0"/>
    <m/>
    <m/>
    <m/>
  </r>
  <r>
    <s v="29-04-16"/>
    <x v="9"/>
    <s v="ASISTENCIA TECNICA RIESGOS LABORALES"/>
    <s v="B81427882"/>
    <n v="936.79"/>
    <n v="21"/>
    <n v="196.73"/>
    <n v="1133.52"/>
    <x v="0"/>
    <m/>
    <m/>
    <m/>
  </r>
  <r>
    <s v="31-05-16"/>
    <x v="9"/>
    <s v="ASISTENCIA TECNICA RIESGOS LABORALES"/>
    <s v="B81427882"/>
    <n v="936.79"/>
    <n v="21"/>
    <n v="196.73"/>
    <n v="1133.52"/>
    <x v="0"/>
    <m/>
    <m/>
    <m/>
  </r>
  <r>
    <s v="30-06-16"/>
    <x v="9"/>
    <s v="ASISTENCIA TECNICA RIESGOS LABORALES"/>
    <s v="B81427882"/>
    <n v="936.79"/>
    <n v="21"/>
    <n v="196.73"/>
    <n v="1133.52"/>
    <x v="0"/>
    <m/>
    <m/>
    <m/>
  </r>
  <r>
    <s v="29-07-16"/>
    <x v="9"/>
    <s v="ASISTENCIA TECNICA RIESGOS LABORALES"/>
    <s v="B81427882"/>
    <n v="936.79"/>
    <n v="21"/>
    <n v="196.73"/>
    <n v="1133.52"/>
    <x v="0"/>
    <m/>
    <m/>
    <m/>
  </r>
  <r>
    <s v="16-09-16"/>
    <x v="9"/>
    <s v="ASISTENCIA TECNICA RIESGOS LABORALES"/>
    <s v="B81427882"/>
    <n v="936.79"/>
    <n v="21"/>
    <n v="196.73"/>
    <n v="1133.52"/>
    <x v="0"/>
    <m/>
    <m/>
    <m/>
  </r>
  <r>
    <s v="30-09-16"/>
    <x v="9"/>
    <s v="ASISTENCIA TECNICA RIESGOS LABORALES"/>
    <s v="B81427882"/>
    <n v="936.79"/>
    <n v="21"/>
    <n v="196.73"/>
    <n v="1133.52"/>
    <x v="0"/>
    <m/>
    <m/>
    <m/>
  </r>
  <r>
    <s v="31-10-16"/>
    <x v="9"/>
    <s v="ASISTENCIA TECNICA RIESGOS LABORALES"/>
    <s v="B81427882"/>
    <n v="936.79"/>
    <n v="21"/>
    <n v="196.73"/>
    <n v="1133.52"/>
    <x v="0"/>
    <m/>
    <m/>
    <m/>
  </r>
  <r>
    <s v="30-11-16"/>
    <x v="9"/>
    <s v="ASISTENCIA TECNICA RIESGOS LABORALES"/>
    <s v="B81427882"/>
    <n v="936.79"/>
    <n v="21"/>
    <n v="196.73"/>
    <n v="1133.52"/>
    <x v="0"/>
    <m/>
    <m/>
    <m/>
  </r>
  <r>
    <s v="30-12-16"/>
    <x v="9"/>
    <s v="ASISTENCIA TECNICA RIESGOS LABORALES"/>
    <s v="B81427882"/>
    <n v="936.79"/>
    <n v="21"/>
    <n v="196.73"/>
    <n v="1133.52"/>
    <x v="0"/>
    <m/>
    <m/>
    <m/>
  </r>
  <r>
    <s v="03-03-16"/>
    <x v="10"/>
    <s v="REVISION VEHICULO"/>
    <s v="B30625891"/>
    <n v="111.37"/>
    <n v="21"/>
    <n v="23.39"/>
    <n v="134.76"/>
    <x v="0"/>
    <m/>
    <m/>
    <m/>
  </r>
  <r>
    <s v="14-10-16"/>
    <x v="11"/>
    <s v="CONSUMIBLES LABORATORIO"/>
    <s v="B33898230"/>
    <n v="1000"/>
    <n v="21"/>
    <n v="210"/>
    <n v="1210"/>
    <x v="1"/>
    <m/>
    <m/>
    <m/>
  </r>
  <r>
    <s v="02-08-16"/>
    <x v="12"/>
    <s v="RENOVACION MARCA &quot;DESALADORA DE ESCOMBRERAS&quot;"/>
    <s v="B73019937"/>
    <n v="500"/>
    <n v="21"/>
    <n v="105"/>
    <n v="605"/>
    <x v="0"/>
    <m/>
    <m/>
    <m/>
  </r>
  <r>
    <s v="24-06-16"/>
    <x v="13"/>
    <s v="HONORARIOS NOTARIO"/>
    <s v="E73753329  "/>
    <n v="45.01"/>
    <n v="21"/>
    <n v="9.4499999999999993"/>
    <n v="54.46"/>
    <x v="0"/>
    <m/>
    <m/>
    <m/>
  </r>
  <r>
    <s v="21-01-16"/>
    <x v="14"/>
    <s v="SEGURO VEHICULO"/>
    <s v="A28141935"/>
    <n v="698.09"/>
    <n v="0"/>
    <n v="0"/>
    <n v="698.09"/>
    <x v="0"/>
    <m/>
    <m/>
    <m/>
  </r>
  <r>
    <s v="21-01-16"/>
    <x v="14"/>
    <s v="SEGURO VEHICULO"/>
    <s v="A28141935"/>
    <n v="471.27"/>
    <n v="0"/>
    <n v="0"/>
    <n v="471.27"/>
    <x v="0"/>
    <m/>
    <m/>
    <m/>
  </r>
  <r>
    <s v="21-01-16"/>
    <x v="14"/>
    <s v="SEGURO VEHICULO"/>
    <s v="A28141935"/>
    <n v="398.78"/>
    <n v="0"/>
    <n v="0"/>
    <n v="398.78"/>
    <x v="0"/>
    <m/>
    <m/>
    <m/>
  </r>
  <r>
    <s v="21-01-16"/>
    <x v="14"/>
    <s v="SEGURO VEHICULO"/>
    <s v="A28141935"/>
    <n v="530.26"/>
    <n v="0"/>
    <n v="0"/>
    <n v="530.26"/>
    <x v="0"/>
    <m/>
    <m/>
    <m/>
  </r>
  <r>
    <s v="19-07-16"/>
    <x v="15"/>
    <s v="REVISION VEHICULO"/>
    <s v="A03215001"/>
    <n v="177.98"/>
    <n v="21"/>
    <n v="37.380000000000003"/>
    <n v="215.36"/>
    <x v="0"/>
    <m/>
    <m/>
    <m/>
  </r>
  <r>
    <s v="29-01-16"/>
    <x v="16"/>
    <s v="ASESORIA LABORAL"/>
    <s v="B73556920"/>
    <n v="125"/>
    <n v="21"/>
    <n v="26.25"/>
    <n v="151.25"/>
    <x v="0"/>
    <m/>
    <m/>
    <m/>
  </r>
  <r>
    <s v="23-02-16"/>
    <x v="16"/>
    <s v="ASESORIA LABORAL"/>
    <s v="B73556920"/>
    <n v="125"/>
    <n v="21"/>
    <n v="26.25"/>
    <n v="151.25"/>
    <x v="0"/>
    <m/>
    <m/>
    <m/>
  </r>
  <r>
    <s v="31-03-16"/>
    <x v="16"/>
    <s v="ASESORIA LABORAL"/>
    <s v="B73556920"/>
    <n v="125"/>
    <n v="21"/>
    <n v="26.25"/>
    <n v="151.25"/>
    <x v="0"/>
    <m/>
    <m/>
    <m/>
  </r>
  <r>
    <s v="22-04-16"/>
    <x v="16"/>
    <s v="ASESORIA LABORAL"/>
    <s v="B73556920"/>
    <n v="125"/>
    <n v="21"/>
    <n v="26.25"/>
    <n v="151.25"/>
    <x v="0"/>
    <m/>
    <m/>
    <m/>
  </r>
  <r>
    <s v="26-05-16"/>
    <x v="16"/>
    <s v="ASESORIA LABORAL"/>
    <s v="B73556920"/>
    <n v="125"/>
    <n v="21"/>
    <n v="26.25"/>
    <n v="151.25"/>
    <x v="0"/>
    <m/>
    <m/>
    <m/>
  </r>
  <r>
    <s v="30-06-16"/>
    <x v="16"/>
    <s v="ASESORIA LABORAL"/>
    <s v="B73556920"/>
    <n v="125"/>
    <n v="21"/>
    <n v="26.25"/>
    <n v="151.25"/>
    <x v="0"/>
    <m/>
    <m/>
    <m/>
  </r>
  <r>
    <s v="28-07-16"/>
    <x v="16"/>
    <s v="ASESORIA LABORAL"/>
    <s v="B73556920"/>
    <n v="125"/>
    <n v="21"/>
    <n v="26.25"/>
    <n v="151.25"/>
    <x v="0"/>
    <m/>
    <m/>
    <m/>
  </r>
  <r>
    <s v="22-08-16"/>
    <x v="16"/>
    <s v="ASESORIA LABORAL"/>
    <s v="B73556920"/>
    <n v="125"/>
    <n v="21"/>
    <n v="26.25"/>
    <n v="151.25"/>
    <x v="0"/>
    <m/>
    <m/>
    <m/>
  </r>
  <r>
    <s v="30-09-16"/>
    <x v="16"/>
    <s v="ASESORIA LABORAL"/>
    <s v="B73556920"/>
    <n v="125"/>
    <n v="21"/>
    <n v="26.25"/>
    <n v="151.25"/>
    <x v="0"/>
    <m/>
    <m/>
    <m/>
  </r>
  <r>
    <s v="28-10-16"/>
    <x v="16"/>
    <s v="ASESORIA LABORAL"/>
    <s v="B73556920"/>
    <n v="125"/>
    <n v="21"/>
    <n v="26.25"/>
    <n v="151.25"/>
    <x v="0"/>
    <m/>
    <m/>
    <m/>
  </r>
  <r>
    <s v="28-11-16"/>
    <x v="16"/>
    <s v="ASESORIA LABORAL"/>
    <s v="B73556920"/>
    <n v="125"/>
    <n v="21"/>
    <n v="26.25"/>
    <n v="151.25"/>
    <x v="0"/>
    <m/>
    <m/>
    <m/>
  </r>
  <r>
    <s v="23-12-16"/>
    <x v="16"/>
    <s v="ASESORIA LABORAL"/>
    <s v="B73556920"/>
    <n v="125"/>
    <n v="21"/>
    <n v="26.25"/>
    <n v="151.25"/>
    <x v="0"/>
    <m/>
    <m/>
    <m/>
  </r>
  <r>
    <s v="14-12-16"/>
    <x v="17"/>
    <s v="RENOVACION ANUAL LICENCIA EQUIPO LABORATORIO"/>
    <s v="A79985925"/>
    <n v="205"/>
    <n v="21"/>
    <n v="43.05"/>
    <n v="248.05"/>
    <x v="0"/>
    <m/>
    <m/>
    <m/>
  </r>
  <r>
    <s v="30-06-16"/>
    <x v="18"/>
    <s v="MANTENIMIENTO EQUIPO LABORATORIO"/>
    <s v="A28289247 "/>
    <n v="706"/>
    <n v="21"/>
    <n v="148.26"/>
    <n v="854.26"/>
    <x v="0"/>
    <m/>
    <m/>
    <m/>
  </r>
  <r>
    <s v="05-12-16"/>
    <x v="18"/>
    <s v="MANTENIMIENTO EQUIPO LABORATORIO"/>
    <s v="A28289247 "/>
    <n v="1902"/>
    <n v="21"/>
    <n v="399.42"/>
    <n v="2301.42"/>
    <x v="0"/>
    <m/>
    <m/>
    <m/>
  </r>
  <r>
    <s v="09-12-16"/>
    <x v="18"/>
    <s v="MANTENIMIENTO EQUIPO LABORATORIO"/>
    <s v="A28289247 "/>
    <n v="1021.28"/>
    <n v="21"/>
    <n v="214.47"/>
    <n v="1235.75"/>
    <x v="0"/>
    <m/>
    <m/>
    <m/>
  </r>
  <r>
    <s v="02-06-16"/>
    <x v="19"/>
    <s v="MANTENIMIENTO EQUIPO LABORATORIO"/>
    <s v="A08244568"/>
    <n v="242"/>
    <n v="21"/>
    <n v="50.82"/>
    <n v="292.82"/>
    <x v="0"/>
    <m/>
    <m/>
    <m/>
  </r>
  <r>
    <s v="04-10-16"/>
    <x v="20"/>
    <s v="MINUTA HONORARIOS REGISTRO MERCANTIL"/>
    <s v="E73569196"/>
    <n v="47.1"/>
    <n v="21"/>
    <n v="9.89"/>
    <n v="56.99"/>
    <x v="0"/>
    <m/>
    <m/>
    <m/>
  </r>
  <r>
    <s v="30-12-16"/>
    <x v="20"/>
    <s v="MINUTA HONORARIOS REGISTRO MERCANTIL"/>
    <s v="E73569196"/>
    <n v="25.99"/>
    <n v="21"/>
    <n v="5.46"/>
    <n v="31.45"/>
    <x v="0"/>
    <m/>
    <m/>
    <m/>
  </r>
  <r>
    <s v="30-12-16"/>
    <x v="20"/>
    <s v="MINUTA HONORARIOS REGISTRO MERCANTIL"/>
    <s v="E73569196"/>
    <n v="25.99"/>
    <n v="21"/>
    <n v="5.46"/>
    <n v="31.45"/>
    <x v="0"/>
    <m/>
    <m/>
    <m/>
  </r>
  <r>
    <s v="04-05-16"/>
    <x v="21"/>
    <s v="GASES LABORATORIO"/>
    <s v="B28062339 "/>
    <n v="268.76"/>
    <n v="21"/>
    <n v="56.44"/>
    <n v="325.2"/>
    <x v="1"/>
    <m/>
    <m/>
    <m/>
  </r>
  <r>
    <s v="08-08-16"/>
    <x v="21"/>
    <s v="GASES LABORATORIO"/>
    <s v="B28062339 "/>
    <n v="160.9"/>
    <n v="21"/>
    <n v="33.79"/>
    <n v="194.69"/>
    <x v="1"/>
    <m/>
    <m/>
    <m/>
  </r>
  <r>
    <s v="08-08-16"/>
    <x v="21"/>
    <s v="GASES LABORATORIO"/>
    <s v="B28062339 "/>
    <n v="133.93"/>
    <n v="21"/>
    <n v="28.13"/>
    <n v="162.06"/>
    <x v="1"/>
    <m/>
    <m/>
    <m/>
  </r>
  <r>
    <s v="08-08-16"/>
    <x v="21"/>
    <s v="GASES LABORATORIO"/>
    <s v="B28062339 "/>
    <n v="323.14999999999998"/>
    <n v="21"/>
    <n v="67.86"/>
    <n v="391.01"/>
    <x v="1"/>
    <m/>
    <m/>
    <m/>
  </r>
  <r>
    <s v="26-08-16"/>
    <x v="21"/>
    <s v="GASES LABORATORIO"/>
    <s v="B28062339 "/>
    <n v="35"/>
    <n v="21"/>
    <n v="7.35"/>
    <n v="42.35"/>
    <x v="1"/>
    <m/>
    <m/>
    <m/>
  </r>
  <r>
    <s v="09-09-16"/>
    <x v="21"/>
    <s v="GASES LABORATORIO"/>
    <s v="B28062339 "/>
    <n v="81.180000000000007"/>
    <n v="21"/>
    <n v="17.05"/>
    <n v="98.23"/>
    <x v="1"/>
    <m/>
    <m/>
    <m/>
  </r>
  <r>
    <s v="10-10-16"/>
    <x v="21"/>
    <s v="GASES LABORATORIO"/>
    <s v="B28062339 "/>
    <n v="536.91"/>
    <n v="21"/>
    <n v="112.75"/>
    <n v="649.66"/>
    <x v="1"/>
    <m/>
    <m/>
    <m/>
  </r>
  <r>
    <s v="09-12-16"/>
    <x v="21"/>
    <s v="GASES LABORATORIO"/>
    <s v="B28062339 "/>
    <n v="402.98"/>
    <n v="21"/>
    <n v="84.63"/>
    <n v="487.61"/>
    <x v="1"/>
    <m/>
    <m/>
    <m/>
  </r>
  <r>
    <s v="01-03-16"/>
    <x v="22"/>
    <s v="CONSUMIBLES LABORATORIO"/>
    <s v="A30043053"/>
    <n v="1053.01"/>
    <n v="21"/>
    <n v="221.13"/>
    <n v="1274.1400000000001"/>
    <x v="1"/>
    <m/>
    <m/>
    <m/>
  </r>
  <r>
    <s v="14-04-16"/>
    <x v="22"/>
    <s v="CONSUMIBLES LABORATORIO"/>
    <s v="A30043053"/>
    <n v="1039.17"/>
    <n v="21"/>
    <n v="218.23"/>
    <n v="1257.4000000000001"/>
    <x v="1"/>
    <m/>
    <m/>
    <m/>
  </r>
  <r>
    <s v="02-06-16"/>
    <x v="22"/>
    <s v="BATAS LABORATORIO"/>
    <s v="A30043053"/>
    <n v="64"/>
    <n v="21"/>
    <n v="13.44"/>
    <n v="77.44"/>
    <x v="1"/>
    <m/>
    <m/>
    <m/>
  </r>
  <r>
    <s v="07-06-16"/>
    <x v="22"/>
    <s v="CONSUMIBLES LABORATORIO"/>
    <s v="A30043053"/>
    <n v="136"/>
    <n v="21"/>
    <n v="28.56"/>
    <n v="164.56"/>
    <x v="1"/>
    <m/>
    <m/>
    <m/>
  </r>
  <r>
    <s v="11-02-16"/>
    <x v="23"/>
    <s v="SERVIDUMBRE DE PASO SOBRE FINCA"/>
    <s v="A30618532"/>
    <n v="4089.8"/>
    <n v="21"/>
    <n v="858.86"/>
    <n v="4948.66"/>
    <x v="0"/>
    <n v="4089.8"/>
    <m/>
    <m/>
  </r>
  <r>
    <s v="28-10-16"/>
    <x v="24"/>
    <s v="SAGE EDICION ESPECIAL PYMEPLUS ELITE"/>
    <s v="B58836321"/>
    <n v="1415.28"/>
    <n v="21"/>
    <n v="297.22000000000003"/>
    <n v="1712.5"/>
    <x v="0"/>
    <m/>
    <m/>
    <m/>
  </r>
  <r>
    <s v="31-01-16"/>
    <x v="25"/>
    <s v="ASESORIA FISCAL Y CONTABLE"/>
    <s v="A30021968"/>
    <n v="160"/>
    <n v="18"/>
    <n v="28.8"/>
    <n v="188.8"/>
    <x v="0"/>
    <m/>
    <m/>
    <m/>
  </r>
  <r>
    <s v="11-01-16"/>
    <x v="26"/>
    <s v="ASESORIA FISCAL Y CONTABLE"/>
    <s v="A30021968"/>
    <n v="500"/>
    <n v="21"/>
    <n v="105"/>
    <n v="605"/>
    <x v="0"/>
    <m/>
    <m/>
    <m/>
  </r>
  <r>
    <s v="15-02-16"/>
    <x v="26"/>
    <s v="ASESORIA FISCAL Y CONTABLE"/>
    <s v="A30021968"/>
    <n v="500"/>
    <n v="21"/>
    <n v="105"/>
    <n v="605"/>
    <x v="0"/>
    <m/>
    <m/>
    <m/>
  </r>
  <r>
    <s v="03-03-16"/>
    <x v="26"/>
    <s v="ASESORIA FISCAL Y CONTABLE"/>
    <s v="A30021968"/>
    <n v="500"/>
    <n v="21"/>
    <n v="105"/>
    <n v="605"/>
    <x v="0"/>
    <n v="500"/>
    <m/>
    <m/>
  </r>
  <r>
    <s v="06-04-16"/>
    <x v="26"/>
    <s v="ASESORIA FISCAL Y CONTABLE"/>
    <s v="A30021968"/>
    <n v="500"/>
    <n v="21"/>
    <n v="105"/>
    <n v="605"/>
    <x v="0"/>
    <m/>
    <m/>
    <m/>
  </r>
  <r>
    <s v="03-05-16"/>
    <x v="26"/>
    <s v="ASESORIA FISCAL Y CONTABLE"/>
    <s v="A30021968"/>
    <n v="500"/>
    <n v="21"/>
    <n v="105"/>
    <n v="605"/>
    <x v="0"/>
    <m/>
    <m/>
    <m/>
  </r>
  <r>
    <s v="13-06-16"/>
    <x v="26"/>
    <s v="ASESORIA FISCAL Y CONTABLE"/>
    <s v="A30021968"/>
    <n v="500"/>
    <n v="21"/>
    <n v="105"/>
    <n v="605"/>
    <x v="0"/>
    <m/>
    <m/>
    <m/>
  </r>
  <r>
    <s v="08-07-16"/>
    <x v="26"/>
    <s v="ASESORIA FISCAL Y CONTABLE"/>
    <s v="A30021968"/>
    <n v="500"/>
    <n v="21"/>
    <n v="105"/>
    <n v="605"/>
    <x v="0"/>
    <m/>
    <m/>
    <m/>
  </r>
  <r>
    <s v="03-08-16"/>
    <x v="26"/>
    <s v="ASESORIA FISCAL Y CONTABLE"/>
    <s v="A30021968"/>
    <n v="500"/>
    <n v="21"/>
    <n v="105"/>
    <n v="605"/>
    <x v="0"/>
    <m/>
    <m/>
    <m/>
  </r>
  <r>
    <s v="05-09-16"/>
    <x v="26"/>
    <s v="ASESORIA FISCAL Y CONTABLE"/>
    <s v="A30021968"/>
    <n v="500"/>
    <n v="21"/>
    <n v="105"/>
    <n v="605"/>
    <x v="0"/>
    <m/>
    <m/>
    <m/>
  </r>
  <r>
    <s v="03-10-16"/>
    <x v="26"/>
    <s v="ASESORIA FISCAL Y CONTABLE"/>
    <s v="A30021968"/>
    <n v="500"/>
    <n v="21"/>
    <n v="105"/>
    <n v="605"/>
    <x v="0"/>
    <m/>
    <m/>
    <m/>
  </r>
  <r>
    <s v="08-11-16"/>
    <x v="26"/>
    <s v="ASESORIA FISCAL Y CONTABLE"/>
    <s v="A30021968"/>
    <n v="500"/>
    <n v="21"/>
    <n v="105"/>
    <n v="605"/>
    <x v="0"/>
    <m/>
    <m/>
    <m/>
  </r>
  <r>
    <s v="12-12-16"/>
    <x v="26"/>
    <s v="ASESORIA FISCAL Y CONTABLE"/>
    <s v="A30021968"/>
    <n v="500"/>
    <n v="21"/>
    <n v="105"/>
    <n v="605"/>
    <x v="0"/>
    <m/>
    <m/>
    <m/>
  </r>
  <r>
    <s v="30-12-16"/>
    <x v="26"/>
    <s v="ASESORIA FISCAL Y CONTABLE"/>
    <s v="A30021968"/>
    <n v="800"/>
    <n v="21"/>
    <n v="168"/>
    <n v="968"/>
    <x v="0"/>
    <m/>
    <m/>
    <m/>
  </r>
  <r>
    <s v="30-12-16"/>
    <x v="26"/>
    <s v="ASESORIA FISCAL Y CONTABLE"/>
    <s v="A30021968"/>
    <n v="800"/>
    <n v="21"/>
    <n v="168"/>
    <n v="968"/>
    <x v="0"/>
    <m/>
    <m/>
    <m/>
  </r>
  <r>
    <s v="15-02-16"/>
    <x v="27"/>
    <s v="AUDITORIA SEGUIMIENTO CERTIFICACION LABORATORIO"/>
    <s v="A80773534"/>
    <n v="750"/>
    <n v="21"/>
    <n v="157.5"/>
    <n v="907.5"/>
    <x v="0"/>
    <m/>
    <m/>
    <m/>
  </r>
  <r>
    <s v="30-12-16"/>
    <x v="27"/>
    <s v="AUDITORIA RENOVACION CERTIFICACION LABORATORIO"/>
    <s v="A80773534"/>
    <n v="850"/>
    <n v="21"/>
    <n v="178.5"/>
    <n v="1028.5"/>
    <x v="0"/>
    <m/>
    <m/>
    <m/>
  </r>
  <r>
    <s v="28-11-16"/>
    <x v="28"/>
    <s v="BUROFAX CON ACUSE DE RECIBO Y CERTIFICACION"/>
    <s v="A83052407"/>
    <n v="23.54"/>
    <n v="21"/>
    <n v="4.9400000000000004"/>
    <n v="28.48"/>
    <x v="0"/>
    <m/>
    <m/>
    <m/>
  </r>
  <r>
    <s v="10-06-16"/>
    <x v="29"/>
    <s v="RECOGIDA RESIDUOS LABORATORIO"/>
    <s v="A73157505"/>
    <n v="52.55"/>
    <n v="10"/>
    <n v="5.26"/>
    <n v="57.81"/>
    <x v="0"/>
    <m/>
    <m/>
    <m/>
  </r>
  <r>
    <s v="10-06-16"/>
    <x v="29"/>
    <s v="RECOGIDA RESIDUOS LABORATORIO"/>
    <s v="A73157505"/>
    <n v="29.21"/>
    <n v="21"/>
    <n v="6.13"/>
    <n v="35.340000000000003"/>
    <x v="0"/>
    <m/>
    <m/>
    <m/>
  </r>
  <r>
    <s v="16-06-16"/>
    <x v="29"/>
    <s v="RECOGIDA RESIDUOS LABORATORIO"/>
    <s v="A73157505"/>
    <n v="30"/>
    <n v="10"/>
    <n v="3"/>
    <n v="33"/>
    <x v="0"/>
    <m/>
    <m/>
    <m/>
  </r>
  <r>
    <s v="16-06-16"/>
    <x v="29"/>
    <s v="RECOGIDA RESIDUOS LABORATORIO"/>
    <s v="A73157505"/>
    <n v="13"/>
    <n v="21"/>
    <n v="2.73"/>
    <n v="15.73"/>
    <x v="0"/>
    <m/>
    <m/>
    <m/>
  </r>
  <r>
    <s v="15-12-16"/>
    <x v="29"/>
    <s v="RECOGIDA RESIDUOS LABORATORIO"/>
    <s v="A73157505"/>
    <n v="53.94"/>
    <n v="10"/>
    <n v="5.39"/>
    <n v="59.33"/>
    <x v="0"/>
    <m/>
    <m/>
    <m/>
  </r>
  <r>
    <s v="15-12-16"/>
    <x v="29"/>
    <s v="RECOGIDA RESIDUOS LABORATORIO"/>
    <s v="A73157505"/>
    <n v="32.56"/>
    <n v="21"/>
    <n v="6.84"/>
    <n v="39.4"/>
    <x v="0"/>
    <m/>
    <m/>
    <m/>
  </r>
  <r>
    <s v="26-01-16"/>
    <x v="30"/>
    <s v="CONTRATO MANTENIMIENTO EQUIPO LABORATORIO"/>
    <s v="B73360430"/>
    <n v="7554.72"/>
    <n v="21"/>
    <n v="1586.49"/>
    <n v="9141.2099999999991"/>
    <x v="0"/>
    <m/>
    <m/>
    <m/>
  </r>
  <r>
    <s v="11-02-16"/>
    <x v="31"/>
    <s v="REPARACION EQUIPO LABORATORIO"/>
    <s v="B30055321"/>
    <n v="760"/>
    <n v="21"/>
    <n v="159.6"/>
    <n v="919.6"/>
    <x v="0"/>
    <m/>
    <m/>
    <m/>
  </r>
  <r>
    <s v="26-02-16"/>
    <x v="31"/>
    <s v="CONSUMIBLES LABORATORIO"/>
    <s v="B30055321"/>
    <n v="1518.63"/>
    <n v="21"/>
    <n v="318.91000000000003"/>
    <n v="1837.54"/>
    <x v="1"/>
    <m/>
    <m/>
    <m/>
  </r>
  <r>
    <s v="06-04-16"/>
    <x v="31"/>
    <s v="REPARACION EQUIPO LABORATORIO"/>
    <s v="B30055321"/>
    <n v="40"/>
    <n v="21"/>
    <n v="8.4"/>
    <n v="48.4"/>
    <x v="1"/>
    <m/>
    <m/>
    <m/>
  </r>
  <r>
    <s v="07-06-16"/>
    <x v="31"/>
    <s v="CONSUMIBLES LABORATORIO"/>
    <s v="B30055321"/>
    <n v="999"/>
    <n v="21"/>
    <n v="209.79"/>
    <n v="1208.79"/>
    <x v="1"/>
    <m/>
    <m/>
    <m/>
  </r>
  <r>
    <s v="06-10-16"/>
    <x v="31"/>
    <s v="CONSUMIBLES LABORATORIO"/>
    <s v="B30055321"/>
    <n v="1759.21"/>
    <n v="21"/>
    <n v="369.43"/>
    <n v="2128.64"/>
    <x v="1"/>
    <m/>
    <m/>
    <m/>
  </r>
  <r>
    <s v="07-10-16"/>
    <x v="31"/>
    <s v="CONSUMIBLES LABORATORIO"/>
    <s v="B30055321"/>
    <n v="452"/>
    <n v="21"/>
    <n v="94.92"/>
    <n v="546.91999999999996"/>
    <x v="1"/>
    <m/>
    <m/>
    <m/>
  </r>
  <r>
    <s v="24-10-16"/>
    <x v="31"/>
    <s v="CONSUMIBLES LABORATORIO"/>
    <s v="B30055321"/>
    <n v="332.35"/>
    <n v="21"/>
    <n v="69.790000000000006"/>
    <n v="402.14"/>
    <x v="1"/>
    <m/>
    <m/>
    <m/>
  </r>
  <r>
    <s v="18-11-16"/>
    <x v="31"/>
    <s v="CONSUMIBLES LABORATORIO"/>
    <s v="B30055321"/>
    <n v="471.88"/>
    <n v="21"/>
    <n v="99.09"/>
    <n v="570.97"/>
    <x v="1"/>
    <m/>
    <m/>
    <m/>
  </r>
  <r>
    <s v="18-11-16"/>
    <x v="31"/>
    <s v="CONSUMIBLES LABORATORIO"/>
    <s v="B30055321"/>
    <n v="360"/>
    <n v="21"/>
    <n v="75.599999999999994"/>
    <n v="435.6"/>
    <x v="1"/>
    <m/>
    <m/>
    <m/>
  </r>
  <r>
    <s v="20-12-16"/>
    <x v="31"/>
    <s v="CONSUMIBLES LABORATORIO"/>
    <s v="B30055321"/>
    <n v="777.82"/>
    <n v="21"/>
    <n v="163.34"/>
    <n v="941.16"/>
    <x v="1"/>
    <m/>
    <m/>
    <m/>
  </r>
  <r>
    <s v="23-12-16"/>
    <x v="31"/>
    <s v="CONSUMIBLES LABORATORIO"/>
    <s v="B30055321"/>
    <n v="166.07"/>
    <n v="21"/>
    <n v="34.869999999999997"/>
    <n v="200.94"/>
    <x v="1"/>
    <m/>
    <m/>
    <m/>
  </r>
  <r>
    <s v="23-12-16"/>
    <x v="31"/>
    <s v="CONSUMIBLES LABORATORIO"/>
    <s v="B30055321"/>
    <n v="480"/>
    <n v="21"/>
    <n v="100.8"/>
    <n v="580.79999999999995"/>
    <x v="1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Datos" updatedVersion="4" showMemberPropertyTips="0" useAutoFormatting="1" itemPrintTitles="1" createdVersion="1" indent="0" compact="0" compactData="0" gridDropZones="1">
  <location ref="A3:G38" firstHeaderRow="1" firstDataRow="3" firstDataCol="1"/>
  <pivotFields count="12">
    <pivotField compact="0" outline="0" subtotalTop="0" showAll="0" includeNewItemsInFilter="1"/>
    <pivotField axis="axisRow" compact="0" outline="0" subtotalTop="0" showAll="0" includeNewItemsInFilter="1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t="default"/>
      </items>
    </pivotField>
    <pivotField dataField="1" compact="0" outline="0" subtotalTop="0" showAll="0" includeNewItemsInFilter="1"/>
    <pivotField compact="0" outline="0" subtotalTop="0" showAll="0" includeNewItemsInFilter="1"/>
    <pivotField dataField="1" compact="0" numFmtId="4" outline="0" subtotalTop="0" showAll="0" includeNewItemsInFilter="1"/>
    <pivotField compact="0" numFmtId="4" outline="0" subtotalTop="0" showAll="0" includeNewItemsInFilter="1"/>
    <pivotField compact="0" numFmtId="4" outline="0" subtotalTop="0" showAll="0" includeNewItemsInFilter="1"/>
    <pivotField compact="0" numFmtId="4" outline="0" subtotalTop="0" showAll="0" includeNewItemsInFilter="1"/>
    <pivotField axis="axisCol" compact="0" outline="0" subtotalTop="0" showAll="0" includeNewItemsInFilter="1">
      <items count="3">
        <item x="0"/>
        <item x="1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1"/>
  </rowFields>
  <rowItems count="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/>
    </i>
  </rowItems>
  <colFields count="2">
    <field x="8"/>
    <field x="-2"/>
  </colFields>
  <colItems count="6">
    <i>
      <x/>
      <x/>
    </i>
    <i r="1" i="1">
      <x v="1"/>
    </i>
    <i>
      <x v="1"/>
      <x/>
    </i>
    <i r="1" i="1">
      <x v="1"/>
    </i>
    <i t="grand">
      <x/>
    </i>
    <i t="grand" i="1">
      <x/>
    </i>
  </colItems>
  <dataFields count="2">
    <dataField name="Suma de BASE" fld="4" baseField="0" baseItem="0"/>
    <dataField name="Cuenta de OBJETO" fld="2" subtotal="count" baseField="0" baseItem="0"/>
  </dataFields>
  <formats count="20">
    <format dxfId="7">
      <pivotArea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format>
    <format dxfId="8">
      <pivotArea dataOnly="0" labelOnly="1" outline="0" fieldPosition="0">
        <references count="1">
          <reference field="1" count="1">
            <x v="9"/>
          </reference>
        </references>
      </pivotArea>
    </format>
    <format dxfId="9">
      <pivotArea dataOnly="0" labelOnly="1" outline="0" fieldPosition="0">
        <references count="1">
          <reference field="1" count="1">
            <x v="16"/>
          </reference>
        </references>
      </pivotArea>
    </format>
    <format dxfId="10">
      <pivotArea field="1" grandCol="1" outline="0" axis="axisRow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format>
    <format dxfId="11">
      <pivotArea field="1" grandCol="1" outline="0" axis="axisRow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format>
    <format dxfId="12">
      <pivotArea field="1" grandCol="1" outline="0" axis="axisRow" fieldPosition="0">
        <references count="2">
          <reference field="4294967294" count="1" selected="0">
            <x v="1"/>
          </reference>
          <reference field="1" count="1" selected="0">
            <x v="21"/>
          </reference>
        </references>
      </pivotArea>
    </format>
    <format dxfId="13">
      <pivotArea outline="0" fieldPosition="0"/>
    </format>
    <format dxfId="14">
      <pivotArea field="8" type="button" dataOnly="0" labelOnly="1" outline="0" axis="axisCol" fieldPosition="0"/>
    </format>
    <format dxfId="15">
      <pivotArea field="-2" type="button" dataOnly="0" labelOnly="1" outline="0" axis="axisCol" fieldPosition="1"/>
    </format>
    <format dxfId="16">
      <pivotArea dataOnly="0" labelOnly="1" outline="0" fieldPosition="0">
        <references count="1">
          <reference field="8" count="0"/>
        </references>
      </pivotArea>
    </format>
    <format dxfId="17">
      <pivotArea field="8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8">
      <pivotArea field="8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9">
      <pivotArea dataOnly="0" labelOnly="1" outline="0" fieldPosition="0">
        <references count="2">
          <reference field="4294967294" count="2">
            <x v="0"/>
            <x v="1"/>
          </reference>
          <reference field="8" count="1" selected="0">
            <x v="0"/>
          </reference>
        </references>
      </pivotArea>
    </format>
    <format dxfId="20">
      <pivotArea outline="0" fieldPosition="0">
        <references count="2">
          <reference field="4294967294" count="2" selected="0">
            <x v="0"/>
            <x v="1"/>
          </reference>
          <reference field="8" count="1" selected="0">
            <x v="1"/>
          </reference>
        </references>
      </pivotArea>
    </format>
    <format dxfId="21">
      <pivotArea dataOnly="0" labelOnly="1" outline="0" fieldPosition="0">
        <references count="2">
          <reference field="4294967294" count="2">
            <x v="0"/>
            <x v="1"/>
          </reference>
          <reference field="8" count="1" selected="0">
            <x v="1"/>
          </reference>
        </references>
      </pivotArea>
    </format>
    <format dxfId="6">
      <pivotArea field="8" grandCol="1" outline="0" axis="axisCol" fieldPosition="0">
        <references count="1">
          <reference field="4294967294" count="1" selected="0">
            <x v="1"/>
          </reference>
        </references>
      </pivotArea>
    </format>
    <format dxfId="5">
      <pivotArea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format>
    <format dxfId="4">
      <pivotArea type="topRight" dataOnly="0" labelOnly="1" outline="0" fieldPosition="0"/>
    </format>
    <format dxfId="2">
      <pivotArea dataOnly="0" labelOnly="1" outline="0" fieldPosition="0">
        <references count="1">
          <reference field="8" count="1">
            <x v="1"/>
          </reference>
        </references>
      </pivotArea>
    </format>
    <format dxfId="0">
      <pivotArea dataOnly="0" labelOnly="1" outline="0" fieldPosition="0">
        <references count="2">
          <reference field="4294967294" count="1">
            <x v="0"/>
          </reference>
          <reference field="8" count="1" selected="0">
            <x v="1"/>
          </reference>
        </references>
      </pivotArea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B18" sqref="B18:B21"/>
    </sheetView>
  </sheetViews>
  <sheetFormatPr baseColWidth="10" defaultRowHeight="13.5" x14ac:dyDescent="0.25"/>
  <cols>
    <col min="1" max="1" width="14.140625" style="14" customWidth="1"/>
    <col min="2" max="2" width="13.7109375" style="14" customWidth="1"/>
    <col min="3" max="3" width="26.7109375" style="14" customWidth="1"/>
    <col min="4" max="4" width="11.7109375" style="14" bestFit="1" customWidth="1"/>
    <col min="5" max="5" width="21.42578125" style="14" customWidth="1"/>
    <col min="6" max="7" width="11.42578125" style="14"/>
    <col min="8" max="17" width="0" style="14" hidden="1" customWidth="1"/>
    <col min="18" max="16384" width="11.42578125" style="14"/>
  </cols>
  <sheetData>
    <row r="1" spans="1:9" s="1" customFormat="1" ht="12.75" x14ac:dyDescent="0.2">
      <c r="A1" s="1" t="s">
        <v>0</v>
      </c>
    </row>
    <row r="2" spans="1:9" s="1" customFormat="1" ht="12.75" x14ac:dyDescent="0.2"/>
    <row r="3" spans="1:9" s="1" customFormat="1" ht="12.75" x14ac:dyDescent="0.2">
      <c r="A3" s="2" t="s">
        <v>1</v>
      </c>
      <c r="B3" s="2"/>
      <c r="C3" s="2"/>
    </row>
    <row r="4" spans="1:9" s="1" customFormat="1" ht="12.75" x14ac:dyDescent="0.2">
      <c r="H4" s="1" t="s">
        <v>2</v>
      </c>
    </row>
    <row r="5" spans="1:9" s="2" customFormat="1" ht="38.25" x14ac:dyDescent="0.2">
      <c r="B5" s="3" t="s">
        <v>3</v>
      </c>
      <c r="C5" s="3" t="s">
        <v>4</v>
      </c>
      <c r="D5" s="3" t="s">
        <v>5</v>
      </c>
      <c r="E5" s="3" t="s">
        <v>6</v>
      </c>
    </row>
    <row r="6" spans="1:9" s="1" customFormat="1" ht="12.75" x14ac:dyDescent="0.2">
      <c r="B6" s="4" t="s">
        <v>7</v>
      </c>
      <c r="C6" s="5" t="s">
        <v>8</v>
      </c>
      <c r="D6" s="6"/>
      <c r="E6" s="7"/>
    </row>
    <row r="7" spans="1:9" s="1" customFormat="1" ht="12.75" x14ac:dyDescent="0.2">
      <c r="B7" s="4"/>
      <c r="C7" s="5" t="s">
        <v>9</v>
      </c>
      <c r="D7" s="6"/>
      <c r="E7" s="7"/>
    </row>
    <row r="8" spans="1:9" s="1" customFormat="1" ht="12.75" x14ac:dyDescent="0.2">
      <c r="B8" s="4"/>
      <c r="C8" s="5" t="s">
        <v>10</v>
      </c>
      <c r="D8" s="6"/>
      <c r="E8" s="7"/>
    </row>
    <row r="9" spans="1:9" s="1" customFormat="1" ht="12.75" x14ac:dyDescent="0.2">
      <c r="B9" s="4"/>
      <c r="C9" s="5" t="s">
        <v>11</v>
      </c>
      <c r="D9" s="6"/>
      <c r="E9" s="7"/>
    </row>
    <row r="10" spans="1:9" s="1" customFormat="1" ht="12.75" x14ac:dyDescent="0.2">
      <c r="B10" s="4" t="s">
        <v>12</v>
      </c>
      <c r="C10" s="5" t="s">
        <v>8</v>
      </c>
      <c r="D10" s="6"/>
      <c r="E10" s="7"/>
    </row>
    <row r="11" spans="1:9" s="1" customFormat="1" ht="12.75" x14ac:dyDescent="0.2">
      <c r="B11" s="4"/>
      <c r="C11" s="5" t="s">
        <v>9</v>
      </c>
      <c r="D11" s="6"/>
      <c r="E11" s="7"/>
    </row>
    <row r="12" spans="1:9" s="1" customFormat="1" ht="12.75" x14ac:dyDescent="0.2">
      <c r="B12" s="4"/>
      <c r="C12" s="5" t="s">
        <v>10</v>
      </c>
      <c r="D12" s="6"/>
      <c r="E12" s="7"/>
      <c r="G12" s="8"/>
      <c r="I12" s="1" t="s">
        <v>13</v>
      </c>
    </row>
    <row r="13" spans="1:9" s="1" customFormat="1" ht="12.75" x14ac:dyDescent="0.2">
      <c r="B13" s="4"/>
      <c r="C13" s="5" t="s">
        <v>11</v>
      </c>
      <c r="D13" s="9">
        <f>+'16 resumen contratos menores'!H38</f>
        <v>36</v>
      </c>
      <c r="E13" s="7">
        <f>+GETPIVOTDATA("Suma de BASE",'16 resumen contratos menores'!$A$3,"tipo contrato","servicios")</f>
        <v>70016.38</v>
      </c>
    </row>
    <row r="14" spans="1:9" s="1" customFormat="1" ht="12.75" x14ac:dyDescent="0.2">
      <c r="B14" s="4" t="s">
        <v>14</v>
      </c>
      <c r="C14" s="5" t="s">
        <v>8</v>
      </c>
      <c r="D14" s="6"/>
      <c r="E14" s="7"/>
    </row>
    <row r="15" spans="1:9" s="1" customFormat="1" ht="12.75" x14ac:dyDescent="0.2">
      <c r="B15" s="4"/>
      <c r="C15" s="5" t="s">
        <v>9</v>
      </c>
      <c r="D15" s="6"/>
      <c r="E15" s="7"/>
    </row>
    <row r="16" spans="1:9" s="1" customFormat="1" ht="12.75" x14ac:dyDescent="0.2">
      <c r="B16" s="4"/>
      <c r="C16" s="5" t="s">
        <v>10</v>
      </c>
      <c r="D16" s="6"/>
      <c r="E16" s="7"/>
    </row>
    <row r="17" spans="2:8" s="1" customFormat="1" ht="12.75" x14ac:dyDescent="0.2">
      <c r="B17" s="4"/>
      <c r="C17" s="5" t="s">
        <v>11</v>
      </c>
      <c r="D17" s="6">
        <f>+'16 resumen contratos menores'!I38</f>
        <v>20</v>
      </c>
      <c r="E17" s="7">
        <f>+GETPIVOTDATA("Suma de BASE",'16 resumen contratos menores'!$A$3,"tipo contrato","suministro")</f>
        <v>14029.669999999998</v>
      </c>
    </row>
    <row r="18" spans="2:8" s="1" customFormat="1" ht="12.75" x14ac:dyDescent="0.2">
      <c r="B18" s="4" t="s">
        <v>15</v>
      </c>
      <c r="C18" s="5" t="s">
        <v>8</v>
      </c>
      <c r="D18" s="6"/>
      <c r="E18" s="7"/>
    </row>
    <row r="19" spans="2:8" s="1" customFormat="1" ht="12.75" x14ac:dyDescent="0.2">
      <c r="B19" s="4"/>
      <c r="C19" s="5" t="s">
        <v>9</v>
      </c>
      <c r="D19" s="6"/>
      <c r="E19" s="7"/>
    </row>
    <row r="20" spans="2:8" s="1" customFormat="1" ht="12.75" x14ac:dyDescent="0.2">
      <c r="B20" s="4"/>
      <c r="C20" s="5" t="s">
        <v>10</v>
      </c>
      <c r="D20" s="6"/>
      <c r="E20" s="7"/>
      <c r="H20" s="8"/>
    </row>
    <row r="21" spans="2:8" s="1" customFormat="1" ht="12.75" x14ac:dyDescent="0.2">
      <c r="B21" s="4"/>
      <c r="C21" s="5" t="s">
        <v>11</v>
      </c>
      <c r="D21" s="6"/>
      <c r="E21" s="7"/>
    </row>
    <row r="22" spans="2:8" s="2" customFormat="1" ht="12.75" x14ac:dyDescent="0.2">
      <c r="B22" s="10" t="s">
        <v>16</v>
      </c>
      <c r="C22" s="11"/>
      <c r="D22" s="12">
        <f>SUM(D6:D21)</f>
        <v>56</v>
      </c>
      <c r="E22" s="13">
        <f>SUM(E6:E21)</f>
        <v>84046.05</v>
      </c>
    </row>
    <row r="23" spans="2:8" s="1" customFormat="1" ht="12.75" x14ac:dyDescent="0.2">
      <c r="E23" s="8"/>
    </row>
    <row r="24" spans="2:8" s="1" customFormat="1" ht="12.75" x14ac:dyDescent="0.2">
      <c r="E24" s="8"/>
    </row>
  </sheetData>
  <mergeCells count="4">
    <mergeCell ref="B6:B9"/>
    <mergeCell ref="B10:B13"/>
    <mergeCell ref="B14:B17"/>
    <mergeCell ref="B18:B21"/>
  </mergeCells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Footer>&amp;LHecho por: IA
Revisado por: AM&amp;RFecha realización: 05/06/17
Fecha revisión: 16/06/17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39"/>
  <sheetViews>
    <sheetView tabSelected="1" topLeftCell="B1" workbookViewId="0">
      <selection activeCell="F6" sqref="F6"/>
    </sheetView>
  </sheetViews>
  <sheetFormatPr baseColWidth="10" defaultRowHeight="13.5" x14ac:dyDescent="0.25"/>
  <cols>
    <col min="1" max="1" width="36.140625" bestFit="1" customWidth="1"/>
    <col min="2" max="3" width="16.85546875" style="35" bestFit="1" customWidth="1"/>
    <col min="4" max="4" width="13.42578125" style="35" customWidth="1"/>
    <col min="5" max="5" width="7" style="36" customWidth="1"/>
    <col min="6" max="6" width="18.140625" style="35" bestFit="1" customWidth="1"/>
    <col min="7" max="7" width="5.85546875" style="36" customWidth="1"/>
    <col min="10" max="10" width="32" style="19" customWidth="1"/>
  </cols>
  <sheetData>
    <row r="3" spans="1:11" x14ac:dyDescent="0.25">
      <c r="A3" s="15"/>
      <c r="B3" s="16" t="s">
        <v>17</v>
      </c>
      <c r="C3" s="17" t="s">
        <v>18</v>
      </c>
      <c r="D3" s="16"/>
      <c r="E3" s="18"/>
      <c r="F3" s="17"/>
      <c r="G3" s="63"/>
    </row>
    <row r="4" spans="1:11" x14ac:dyDescent="0.25">
      <c r="A4" s="20"/>
      <c r="B4" s="16" t="s">
        <v>19</v>
      </c>
      <c r="C4" s="17"/>
      <c r="D4" s="16" t="s">
        <v>20</v>
      </c>
      <c r="E4" s="18"/>
      <c r="F4" s="16" t="s">
        <v>21</v>
      </c>
      <c r="G4" s="21" t="s">
        <v>22</v>
      </c>
      <c r="H4" s="22" t="s">
        <v>23</v>
      </c>
      <c r="I4" s="23"/>
      <c r="J4" s="24"/>
    </row>
    <row r="5" spans="1:11" x14ac:dyDescent="0.25">
      <c r="A5" s="15" t="s">
        <v>24</v>
      </c>
      <c r="B5" s="16" t="s">
        <v>25</v>
      </c>
      <c r="C5" s="25" t="s">
        <v>26</v>
      </c>
      <c r="D5" s="16" t="s">
        <v>25</v>
      </c>
      <c r="E5" s="26" t="s">
        <v>26</v>
      </c>
      <c r="F5" s="27"/>
      <c r="G5" s="64"/>
      <c r="H5" s="28" t="s">
        <v>19</v>
      </c>
      <c r="I5" s="29" t="s">
        <v>20</v>
      </c>
      <c r="J5" s="30" t="s">
        <v>27</v>
      </c>
    </row>
    <row r="6" spans="1:11" ht="27" x14ac:dyDescent="0.25">
      <c r="A6" s="15" t="s">
        <v>28</v>
      </c>
      <c r="B6" s="16">
        <v>8829.57</v>
      </c>
      <c r="C6" s="25">
        <v>1</v>
      </c>
      <c r="D6" s="16"/>
      <c r="E6" s="26"/>
      <c r="F6" s="31">
        <v>8829.57</v>
      </c>
      <c r="G6" s="65">
        <v>1</v>
      </c>
      <c r="H6" s="32">
        <v>1</v>
      </c>
      <c r="J6" s="19" t="str">
        <f>+VLOOKUP(A6,facturas!$A$3:$D$114,4,FALSE)</f>
        <v>CONTRATO MANTENIMIENTO EQUIPO LABORATORIO</v>
      </c>
    </row>
    <row r="7" spans="1:11" ht="40.5" x14ac:dyDescent="0.25">
      <c r="A7" s="33" t="s">
        <v>29</v>
      </c>
      <c r="B7" s="34">
        <v>10887.79</v>
      </c>
      <c r="C7" s="35">
        <v>2</v>
      </c>
      <c r="D7" s="34"/>
      <c r="F7" s="34">
        <v>10887.79</v>
      </c>
      <c r="G7" s="66">
        <v>2</v>
      </c>
      <c r="H7" s="32">
        <v>2</v>
      </c>
      <c r="J7" s="19" t="s">
        <v>30</v>
      </c>
    </row>
    <row r="8" spans="1:11" x14ac:dyDescent="0.25">
      <c r="A8" s="33" t="s">
        <v>31</v>
      </c>
      <c r="B8" s="34">
        <v>513.4</v>
      </c>
      <c r="C8" s="35">
        <v>2</v>
      </c>
      <c r="D8" s="34"/>
      <c r="F8" s="34">
        <v>513.4</v>
      </c>
      <c r="G8" s="66">
        <v>2</v>
      </c>
      <c r="H8" s="32">
        <v>1</v>
      </c>
      <c r="J8" s="19" t="str">
        <f>+VLOOKUP(A8,facturas!$A$3:$D$114,4,FALSE)</f>
        <v>TASA OCUPACION (CONCESION)</v>
      </c>
      <c r="K8" t="s">
        <v>32</v>
      </c>
    </row>
    <row r="9" spans="1:11" x14ac:dyDescent="0.25">
      <c r="A9" s="33" t="s">
        <v>33</v>
      </c>
      <c r="B9" s="34"/>
      <c r="D9" s="34">
        <v>364.99</v>
      </c>
      <c r="E9" s="36">
        <v>3</v>
      </c>
      <c r="F9" s="34">
        <v>364.99</v>
      </c>
      <c r="G9" s="66">
        <v>3</v>
      </c>
      <c r="I9">
        <v>3</v>
      </c>
      <c r="J9" s="19" t="str">
        <f>+VLOOKUP(A9,facturas!$A$3:$D$114,4,FALSE)</f>
        <v>MATERIAL DE OFICINA</v>
      </c>
    </row>
    <row r="10" spans="1:11" ht="40.5" x14ac:dyDescent="0.25">
      <c r="A10" s="33" t="s">
        <v>34</v>
      </c>
      <c r="B10" s="34">
        <v>2186.1</v>
      </c>
      <c r="C10" s="35">
        <v>5</v>
      </c>
      <c r="D10" s="34"/>
      <c r="F10" s="34">
        <v>2186.1</v>
      </c>
      <c r="G10" s="66">
        <v>5</v>
      </c>
      <c r="H10" s="32">
        <v>2</v>
      </c>
      <c r="J10" s="19" t="s">
        <v>35</v>
      </c>
    </row>
    <row r="11" spans="1:11" ht="27" x14ac:dyDescent="0.25">
      <c r="A11" s="33" t="s">
        <v>36</v>
      </c>
      <c r="B11" s="34"/>
      <c r="D11" s="34">
        <v>1072.73</v>
      </c>
      <c r="E11" s="36">
        <v>2</v>
      </c>
      <c r="F11" s="34">
        <v>1072.73</v>
      </c>
      <c r="G11" s="66">
        <v>2</v>
      </c>
      <c r="I11">
        <v>2</v>
      </c>
      <c r="J11" s="19" t="s">
        <v>37</v>
      </c>
    </row>
    <row r="12" spans="1:11" x14ac:dyDescent="0.25">
      <c r="A12" s="33" t="s">
        <v>38</v>
      </c>
      <c r="B12" s="34">
        <v>88</v>
      </c>
      <c r="C12" s="35">
        <v>2</v>
      </c>
      <c r="D12" s="34"/>
      <c r="F12" s="34">
        <v>88</v>
      </c>
      <c r="G12" s="66">
        <v>2</v>
      </c>
      <c r="H12" s="32">
        <v>2</v>
      </c>
      <c r="J12" s="19" t="str">
        <f>+VLOOKUP(A12,facturas!$A$3:$D$114,4,FALSE)</f>
        <v>MANTENIMIENTO EXTINTORES</v>
      </c>
    </row>
    <row r="13" spans="1:11" ht="27" x14ac:dyDescent="0.25">
      <c r="A13" s="33" t="s">
        <v>39</v>
      </c>
      <c r="B13" s="34">
        <v>4089.8</v>
      </c>
      <c r="C13" s="35">
        <v>1</v>
      </c>
      <c r="D13" s="34"/>
      <c r="F13" s="34">
        <v>4089.8</v>
      </c>
      <c r="G13" s="66">
        <v>1</v>
      </c>
      <c r="H13" s="32">
        <v>1</v>
      </c>
      <c r="J13" s="19" t="str">
        <f>+VLOOKUP(A13,facturas!$A$3:$D$114,4,FALSE)</f>
        <v>SERVIDUMBRE DE PASO SOBRE FINCA</v>
      </c>
    </row>
    <row r="14" spans="1:11" x14ac:dyDescent="0.25">
      <c r="A14" s="33" t="s">
        <v>40</v>
      </c>
      <c r="B14" s="34">
        <v>157.52000000000001</v>
      </c>
      <c r="C14" s="35">
        <v>1</v>
      </c>
      <c r="D14" s="34"/>
      <c r="F14" s="34">
        <v>157.52000000000001</v>
      </c>
      <c r="G14" s="66">
        <v>1</v>
      </c>
      <c r="H14" s="32">
        <v>1</v>
      </c>
      <c r="J14" s="19" t="str">
        <f>+VLOOKUP(A14,facturas!$A$3:$D$114,4,FALSE)</f>
        <v>REVISION VEHICULO</v>
      </c>
    </row>
    <row r="15" spans="1:11" ht="27" x14ac:dyDescent="0.25">
      <c r="A15" s="37" t="s">
        <v>41</v>
      </c>
      <c r="B15" s="34">
        <v>11241.480000000003</v>
      </c>
      <c r="C15" s="35">
        <v>12</v>
      </c>
      <c r="D15" s="34"/>
      <c r="F15" s="38">
        <v>11241.480000000003</v>
      </c>
      <c r="G15" s="66">
        <v>12</v>
      </c>
      <c r="H15" s="39">
        <v>1</v>
      </c>
      <c r="J15" s="19" t="str">
        <f>+VLOOKUP(A15,facturas!$A$3:$D$114,4,FALSE)</f>
        <v>ASISTENCIA TECNICA RIESGOS LABORALES</v>
      </c>
      <c r="K15" s="40">
        <v>42381</v>
      </c>
    </row>
    <row r="16" spans="1:11" x14ac:dyDescent="0.25">
      <c r="A16" s="33" t="s">
        <v>42</v>
      </c>
      <c r="B16" s="34">
        <v>111.37</v>
      </c>
      <c r="C16" s="35">
        <v>1</v>
      </c>
      <c r="D16" s="34"/>
      <c r="F16" s="34">
        <v>111.37</v>
      </c>
      <c r="G16" s="66">
        <v>1</v>
      </c>
      <c r="H16" s="32">
        <v>1</v>
      </c>
      <c r="J16" s="19" t="str">
        <f>+VLOOKUP(A16,facturas!$A$3:$D$114,4,FALSE)</f>
        <v>REVISION VEHICULO</v>
      </c>
    </row>
    <row r="17" spans="1:10" x14ac:dyDescent="0.25">
      <c r="A17" s="33" t="s">
        <v>43</v>
      </c>
      <c r="B17" s="34"/>
      <c r="D17" s="34">
        <v>1000</v>
      </c>
      <c r="E17" s="36">
        <v>1</v>
      </c>
      <c r="F17" s="34">
        <v>1000</v>
      </c>
      <c r="G17" s="66">
        <v>1</v>
      </c>
      <c r="I17">
        <v>1</v>
      </c>
      <c r="J17" s="19" t="str">
        <f>+VLOOKUP(A17,facturas!$A$3:$D$114,4,FALSE)</f>
        <v>CONSUMIBLES LABORATORIO</v>
      </c>
    </row>
    <row r="18" spans="1:10" ht="40.5" x14ac:dyDescent="0.25">
      <c r="A18" s="33" t="s">
        <v>44</v>
      </c>
      <c r="B18" s="34">
        <v>500</v>
      </c>
      <c r="C18" s="35">
        <v>1</v>
      </c>
      <c r="D18" s="34"/>
      <c r="F18" s="34">
        <v>500</v>
      </c>
      <c r="G18" s="66">
        <v>1</v>
      </c>
      <c r="H18" s="32">
        <v>1</v>
      </c>
      <c r="J18" s="19" t="str">
        <f>+VLOOKUP(A18,facturas!$A$3:$D$114,4,FALSE)</f>
        <v>RENOVACION MARCA "DESALADORA DE ESCOMBRERAS"</v>
      </c>
    </row>
    <row r="19" spans="1:10" x14ac:dyDescent="0.25">
      <c r="A19" s="33" t="s">
        <v>45</v>
      </c>
      <c r="B19" s="34">
        <v>45.01</v>
      </c>
      <c r="C19" s="35">
        <v>1</v>
      </c>
      <c r="D19" s="34"/>
      <c r="F19" s="34">
        <v>45.01</v>
      </c>
      <c r="G19" s="66">
        <v>1</v>
      </c>
      <c r="H19" s="32">
        <v>1</v>
      </c>
      <c r="J19" s="19" t="str">
        <f>+VLOOKUP(A19,facturas!$A$3:$D$114,4,FALSE)</f>
        <v>HONORARIOS NOTARIO</v>
      </c>
    </row>
    <row r="20" spans="1:10" x14ac:dyDescent="0.25">
      <c r="A20" s="33" t="s">
        <v>46</v>
      </c>
      <c r="B20" s="34">
        <v>2098.4</v>
      </c>
      <c r="C20" s="35">
        <v>4</v>
      </c>
      <c r="D20" s="34"/>
      <c r="F20" s="34">
        <v>2098.4</v>
      </c>
      <c r="G20" s="66">
        <v>4</v>
      </c>
      <c r="H20" s="32">
        <v>4</v>
      </c>
      <c r="J20" s="19" t="str">
        <f>+VLOOKUP(A20,facturas!$A$3:$D$114,4,FALSE)</f>
        <v>SEGURO VEHICULO</v>
      </c>
    </row>
    <row r="21" spans="1:10" x14ac:dyDescent="0.25">
      <c r="A21" s="33" t="s">
        <v>47</v>
      </c>
      <c r="B21" s="34">
        <v>177.98</v>
      </c>
      <c r="C21" s="35">
        <v>1</v>
      </c>
      <c r="D21" s="34"/>
      <c r="F21" s="34">
        <v>177.98</v>
      </c>
      <c r="G21" s="66">
        <v>1</v>
      </c>
      <c r="H21" s="32">
        <v>1</v>
      </c>
      <c r="J21" s="19" t="str">
        <f>+VLOOKUP(A21,facturas!$A$3:$D$114,4,FALSE)</f>
        <v>REVISION VEHICULO</v>
      </c>
    </row>
    <row r="22" spans="1:10" x14ac:dyDescent="0.25">
      <c r="A22" s="37" t="s">
        <v>48</v>
      </c>
      <c r="B22" s="34">
        <v>1500</v>
      </c>
      <c r="C22" s="35">
        <v>12</v>
      </c>
      <c r="D22" s="34"/>
      <c r="F22" s="34">
        <v>1500</v>
      </c>
      <c r="G22" s="66">
        <v>12</v>
      </c>
      <c r="H22" s="39">
        <v>1</v>
      </c>
      <c r="J22" s="19" t="str">
        <f>+VLOOKUP(A22,facturas!$A$3:$D$114,4,FALSE)</f>
        <v>ASESORIA LABORAL</v>
      </c>
    </row>
    <row r="23" spans="1:10" ht="27" x14ac:dyDescent="0.25">
      <c r="A23" s="33" t="s">
        <v>49</v>
      </c>
      <c r="B23" s="34">
        <v>205</v>
      </c>
      <c r="C23" s="35">
        <v>1</v>
      </c>
      <c r="D23" s="34"/>
      <c r="F23" s="34">
        <v>205</v>
      </c>
      <c r="G23" s="66">
        <v>1</v>
      </c>
      <c r="H23">
        <v>1</v>
      </c>
      <c r="J23" s="19" t="str">
        <f>+VLOOKUP(A23,facturas!$A$3:$D$114,4,FALSE)</f>
        <v>RENOVACION ANUAL LICENCIA EQUIPO LABORATORIO</v>
      </c>
    </row>
    <row r="24" spans="1:10" ht="27" x14ac:dyDescent="0.25">
      <c r="A24" s="33" t="s">
        <v>50</v>
      </c>
      <c r="B24" s="34">
        <v>3629.2799999999997</v>
      </c>
      <c r="C24" s="35">
        <v>3</v>
      </c>
      <c r="D24" s="34"/>
      <c r="F24" s="34">
        <v>3629.2799999999997</v>
      </c>
      <c r="G24" s="66">
        <v>3</v>
      </c>
      <c r="H24">
        <v>2</v>
      </c>
      <c r="J24" s="19" t="str">
        <f>+VLOOKUP(A24,facturas!$A$3:$D$114,4,FALSE)</f>
        <v>MANTENIMIENTO EQUIPO LABORATORIO</v>
      </c>
    </row>
    <row r="25" spans="1:10" ht="27" x14ac:dyDescent="0.25">
      <c r="A25" s="33" t="s">
        <v>51</v>
      </c>
      <c r="B25" s="34">
        <v>242</v>
      </c>
      <c r="C25" s="35">
        <v>1</v>
      </c>
      <c r="D25" s="34"/>
      <c r="F25" s="34">
        <v>242</v>
      </c>
      <c r="G25" s="66">
        <v>1</v>
      </c>
      <c r="H25">
        <v>1</v>
      </c>
      <c r="J25" s="19" t="str">
        <f>+VLOOKUP(A25,facturas!$A$3:$D$114,4,FALSE)</f>
        <v>MANTENIMIENTO EQUIPO LABORATORIO</v>
      </c>
    </row>
    <row r="26" spans="1:10" ht="27" x14ac:dyDescent="0.25">
      <c r="A26" s="33" t="s">
        <v>52</v>
      </c>
      <c r="B26" s="34">
        <v>99.08</v>
      </c>
      <c r="C26" s="35">
        <v>3</v>
      </c>
      <c r="D26" s="34"/>
      <c r="F26" s="34">
        <v>99.08</v>
      </c>
      <c r="G26" s="66">
        <v>3</v>
      </c>
      <c r="H26">
        <v>3</v>
      </c>
      <c r="J26" s="19" t="str">
        <f>+VLOOKUP(A26,facturas!$A$3:$D$114,4,FALSE)</f>
        <v>MINUTA HONORARIOS REGISTRO MERCANTIL</v>
      </c>
    </row>
    <row r="27" spans="1:10" x14ac:dyDescent="0.25">
      <c r="A27" s="33" t="s">
        <v>53</v>
      </c>
      <c r="B27" s="34"/>
      <c r="D27" s="34">
        <v>1942.81</v>
      </c>
      <c r="E27" s="36">
        <v>8</v>
      </c>
      <c r="F27" s="34">
        <v>1942.81</v>
      </c>
      <c r="G27" s="67">
        <v>8</v>
      </c>
      <c r="I27" s="41">
        <v>1</v>
      </c>
      <c r="J27" s="19" t="str">
        <f>+VLOOKUP(A27,facturas!$A$3:$D$114,4,FALSE)</f>
        <v>GASES LABORATORIO</v>
      </c>
    </row>
    <row r="28" spans="1:10" x14ac:dyDescent="0.25">
      <c r="A28" s="33" t="s">
        <v>54</v>
      </c>
      <c r="B28" s="34"/>
      <c r="D28" s="34">
        <v>2292.1800000000003</v>
      </c>
      <c r="E28" s="36">
        <v>4</v>
      </c>
      <c r="F28" s="34">
        <v>2292.1800000000003</v>
      </c>
      <c r="G28" s="66">
        <v>4</v>
      </c>
      <c r="I28" s="41">
        <v>3</v>
      </c>
      <c r="J28" s="19" t="str">
        <f>+VLOOKUP(A28,facturas!$A$3:$D$114,4,FALSE)</f>
        <v>CONSUMIBLES LABORATORIO</v>
      </c>
    </row>
    <row r="29" spans="1:10" ht="27" x14ac:dyDescent="0.25">
      <c r="A29" s="33" t="s">
        <v>55</v>
      </c>
      <c r="B29" s="34">
        <v>4089.8</v>
      </c>
      <c r="C29" s="35">
        <v>1</v>
      </c>
      <c r="D29" s="34"/>
      <c r="F29" s="34">
        <v>4089.8</v>
      </c>
      <c r="G29" s="66">
        <v>1</v>
      </c>
      <c r="H29">
        <v>1</v>
      </c>
      <c r="J29" s="19" t="str">
        <f>+VLOOKUP(A29,facturas!$A$3:$D$114,4,FALSE)</f>
        <v>SERVIDUMBRE DE PASO SOBRE FINCA</v>
      </c>
    </row>
    <row r="30" spans="1:10" ht="27" x14ac:dyDescent="0.25">
      <c r="A30" s="33" t="s">
        <v>56</v>
      </c>
      <c r="B30" s="34">
        <v>1415.28</v>
      </c>
      <c r="C30" s="35">
        <v>1</v>
      </c>
      <c r="D30" s="34"/>
      <c r="F30" s="34">
        <v>1415.28</v>
      </c>
      <c r="G30" s="66">
        <v>1</v>
      </c>
      <c r="H30">
        <v>1</v>
      </c>
      <c r="J30" s="19" t="str">
        <f>+VLOOKUP(A30,facturas!$A$3:$D$114,4,FALSE)</f>
        <v>SAGE EDICION ESPECIAL PYMEPLUS ELITE</v>
      </c>
    </row>
    <row r="31" spans="1:10" x14ac:dyDescent="0.25">
      <c r="A31" s="33" t="s">
        <v>57</v>
      </c>
      <c r="B31" s="34">
        <v>160</v>
      </c>
      <c r="C31" s="35">
        <v>1</v>
      </c>
      <c r="D31" s="34"/>
      <c r="F31" s="34">
        <v>160</v>
      </c>
      <c r="G31" s="66">
        <v>1</v>
      </c>
      <c r="H31" s="42">
        <v>0</v>
      </c>
    </row>
    <row r="32" spans="1:10" x14ac:dyDescent="0.25">
      <c r="A32" s="33" t="s">
        <v>58</v>
      </c>
      <c r="B32" s="34">
        <v>7600</v>
      </c>
      <c r="C32" s="35">
        <v>14</v>
      </c>
      <c r="D32" s="34"/>
      <c r="F32" s="34">
        <v>7600</v>
      </c>
      <c r="G32" s="66">
        <v>14</v>
      </c>
      <c r="H32" s="42">
        <v>1</v>
      </c>
      <c r="J32" s="19" t="str">
        <f>+VLOOKUP(A32,facturas!$A$3:$D$114,4,FALSE)</f>
        <v>ASESORIA FISCAL Y CONTABLE</v>
      </c>
    </row>
    <row r="33" spans="1:10" ht="54" x14ac:dyDescent="0.25">
      <c r="A33" s="33" t="s">
        <v>59</v>
      </c>
      <c r="B33" s="34">
        <v>1600</v>
      </c>
      <c r="C33" s="35">
        <v>2</v>
      </c>
      <c r="D33" s="34"/>
      <c r="F33" s="34">
        <v>1600</v>
      </c>
      <c r="G33" s="66">
        <v>2</v>
      </c>
      <c r="H33">
        <v>2</v>
      </c>
      <c r="J33" s="19" t="s">
        <v>60</v>
      </c>
    </row>
    <row r="34" spans="1:10" ht="27" x14ac:dyDescent="0.25">
      <c r="A34" s="33" t="s">
        <v>61</v>
      </c>
      <c r="B34" s="34">
        <v>23.54</v>
      </c>
      <c r="C34" s="35">
        <v>1</v>
      </c>
      <c r="D34" s="34"/>
      <c r="F34" s="34">
        <v>23.54</v>
      </c>
      <c r="G34" s="66">
        <v>1</v>
      </c>
      <c r="H34">
        <v>1</v>
      </c>
      <c r="J34" s="19" t="str">
        <f>+VLOOKUP(A34,facturas!$A$3:$D$114,4,FALSE)</f>
        <v>BUROFAX CON ACUSE DE RECIBO Y CERTIFICACION</v>
      </c>
    </row>
    <row r="35" spans="1:10" ht="27" x14ac:dyDescent="0.25">
      <c r="A35" s="33" t="s">
        <v>62</v>
      </c>
      <c r="B35" s="34">
        <v>211.26</v>
      </c>
      <c r="C35" s="35">
        <v>6</v>
      </c>
      <c r="D35" s="34"/>
      <c r="F35" s="34">
        <v>211.26</v>
      </c>
      <c r="G35" s="66">
        <v>6</v>
      </c>
      <c r="H35" s="42">
        <v>1</v>
      </c>
      <c r="J35" s="19" t="str">
        <f>+VLOOKUP(A35,facturas!$A$3:$D$114,4,FALSE)</f>
        <v>RECOGIDA RESIDUOS LABORATORIO</v>
      </c>
    </row>
    <row r="36" spans="1:10" ht="27" x14ac:dyDescent="0.25">
      <c r="A36" s="33" t="s">
        <v>63</v>
      </c>
      <c r="B36" s="34">
        <v>7554.72</v>
      </c>
      <c r="C36" s="35">
        <v>1</v>
      </c>
      <c r="D36" s="34"/>
      <c r="F36" s="34">
        <v>7554.72</v>
      </c>
      <c r="G36" s="66">
        <v>1</v>
      </c>
      <c r="H36">
        <v>1</v>
      </c>
      <c r="J36" s="19" t="str">
        <f>+VLOOKUP(A36,facturas!$A$3:$D$114,4,FALSE)</f>
        <v>CONTRATO MANTENIMIENTO EQUIPO LABORATORIO</v>
      </c>
    </row>
    <row r="37" spans="1:10" ht="54" x14ac:dyDescent="0.25">
      <c r="A37" s="33" t="s">
        <v>64</v>
      </c>
      <c r="B37" s="34">
        <v>760</v>
      </c>
      <c r="C37" s="35">
        <v>1</v>
      </c>
      <c r="D37" s="34">
        <v>7356.96</v>
      </c>
      <c r="E37" s="36">
        <v>11</v>
      </c>
      <c r="F37" s="34">
        <v>8116.96</v>
      </c>
      <c r="G37" s="66">
        <v>12</v>
      </c>
      <c r="H37" s="42">
        <v>1</v>
      </c>
      <c r="I37" s="42">
        <v>10</v>
      </c>
      <c r="J37" s="19" t="s">
        <v>65</v>
      </c>
    </row>
    <row r="38" spans="1:10" ht="15" x14ac:dyDescent="0.3">
      <c r="A38" s="43" t="s">
        <v>66</v>
      </c>
      <c r="B38" s="44">
        <v>70016.38</v>
      </c>
      <c r="C38" s="45">
        <v>82</v>
      </c>
      <c r="D38" s="44">
        <v>14029.669999999998</v>
      </c>
      <c r="E38" s="47">
        <v>29</v>
      </c>
      <c r="F38" s="44">
        <v>84046.05</v>
      </c>
      <c r="G38" s="46">
        <v>111</v>
      </c>
      <c r="H38" s="48">
        <f>SUM(H6:H37)</f>
        <v>36</v>
      </c>
      <c r="I38" s="48">
        <f>SUM(I6:I37)</f>
        <v>20</v>
      </c>
    </row>
    <row r="39" spans="1:10" x14ac:dyDescent="0.25">
      <c r="C39" s="35">
        <f>+GETPIVOTDATA("Cuenta de OBJETO",$A$3,"tipo contrato","servicios")+GETPIVOTDATA("Cuenta de OBJETO",$A$3,"tipo contrato","suministro")</f>
        <v>111</v>
      </c>
    </row>
  </sheetData>
  <pageMargins left="0.7" right="0.7" top="0.75" bottom="0.75" header="0.3" footer="0.3"/>
  <pageSetup paperSize="9" orientation="portrait" horizontalDpi="0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114"/>
  <sheetViews>
    <sheetView topLeftCell="A82" workbookViewId="0">
      <selection activeCell="D101" sqref="D101"/>
    </sheetView>
  </sheetViews>
  <sheetFormatPr baseColWidth="10" defaultRowHeight="13.5" x14ac:dyDescent="0.25"/>
  <cols>
    <col min="3" max="3" width="34.85546875" customWidth="1"/>
    <col min="4" max="4" width="27.7109375" customWidth="1"/>
    <col min="11" max="11" width="15.85546875" customWidth="1"/>
  </cols>
  <sheetData>
    <row r="1" spans="1:14" ht="30.75" thickBot="1" x14ac:dyDescent="0.45">
      <c r="B1" s="49" t="s">
        <v>67</v>
      </c>
      <c r="C1" s="50"/>
      <c r="D1" s="50"/>
      <c r="E1" s="50"/>
      <c r="F1" s="50"/>
      <c r="G1" s="50"/>
      <c r="H1" s="50"/>
      <c r="I1" s="51"/>
      <c r="J1" s="52"/>
      <c r="K1" s="52"/>
    </row>
    <row r="2" spans="1:14" x14ac:dyDescent="0.25"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4" ht="26.25" x14ac:dyDescent="0.25">
      <c r="A3" s="54" t="s">
        <v>24</v>
      </c>
      <c r="B3" s="54" t="s">
        <v>68</v>
      </c>
      <c r="C3" s="54" t="s">
        <v>24</v>
      </c>
      <c r="D3" s="54" t="s">
        <v>69</v>
      </c>
      <c r="E3" s="54" t="s">
        <v>70</v>
      </c>
      <c r="F3" s="54" t="s">
        <v>71</v>
      </c>
      <c r="G3" s="54" t="s">
        <v>72</v>
      </c>
      <c r="H3" s="54" t="s">
        <v>73</v>
      </c>
      <c r="I3" s="54" t="s">
        <v>74</v>
      </c>
      <c r="J3" s="55" t="s">
        <v>17</v>
      </c>
      <c r="K3" s="55" t="s">
        <v>75</v>
      </c>
      <c r="L3" s="54" t="s">
        <v>76</v>
      </c>
      <c r="M3" s="54" t="s">
        <v>77</v>
      </c>
    </row>
    <row r="4" spans="1:14" ht="15" x14ac:dyDescent="0.3">
      <c r="A4" s="56" t="s">
        <v>28</v>
      </c>
      <c r="B4" s="56" t="s">
        <v>78</v>
      </c>
      <c r="C4" s="56" t="s">
        <v>28</v>
      </c>
      <c r="D4" s="56" t="s">
        <v>79</v>
      </c>
      <c r="E4" s="57" t="s">
        <v>80</v>
      </c>
      <c r="F4" s="58">
        <v>8829.57</v>
      </c>
      <c r="G4" s="58">
        <v>21</v>
      </c>
      <c r="H4" s="58">
        <v>1854.21</v>
      </c>
      <c r="I4" s="58">
        <v>10683.78</v>
      </c>
      <c r="J4" s="58" t="s">
        <v>19</v>
      </c>
      <c r="K4" s="58">
        <f>+F4</f>
        <v>8829.57</v>
      </c>
      <c r="M4" s="59">
        <f>+F4</f>
        <v>8829.57</v>
      </c>
      <c r="N4" s="60" t="s">
        <v>81</v>
      </c>
    </row>
    <row r="5" spans="1:14" x14ac:dyDescent="0.25">
      <c r="A5" s="56" t="s">
        <v>29</v>
      </c>
      <c r="B5" s="56" t="s">
        <v>82</v>
      </c>
      <c r="C5" s="56" t="s">
        <v>29</v>
      </c>
      <c r="D5" s="61" t="s">
        <v>83</v>
      </c>
      <c r="E5" s="62" t="s">
        <v>84</v>
      </c>
      <c r="F5" s="58">
        <v>5580.29</v>
      </c>
      <c r="G5" s="58">
        <v>0</v>
      </c>
      <c r="H5" s="58">
        <v>0</v>
      </c>
      <c r="I5" s="58">
        <v>5580.29</v>
      </c>
      <c r="J5" s="58" t="s">
        <v>19</v>
      </c>
      <c r="K5" s="58"/>
    </row>
    <row r="6" spans="1:14" x14ac:dyDescent="0.25">
      <c r="A6" s="56" t="s">
        <v>29</v>
      </c>
      <c r="B6" s="56" t="s">
        <v>82</v>
      </c>
      <c r="C6" s="56" t="s">
        <v>29</v>
      </c>
      <c r="D6" s="61" t="s">
        <v>85</v>
      </c>
      <c r="E6" s="62" t="s">
        <v>84</v>
      </c>
      <c r="F6" s="58">
        <v>5307.5</v>
      </c>
      <c r="G6" s="58">
        <v>0</v>
      </c>
      <c r="H6" s="58">
        <v>0</v>
      </c>
      <c r="I6" s="58">
        <v>5307.5</v>
      </c>
      <c r="J6" s="58" t="s">
        <v>19</v>
      </c>
      <c r="K6" s="58"/>
    </row>
    <row r="7" spans="1:14" x14ac:dyDescent="0.25">
      <c r="A7" s="56" t="s">
        <v>31</v>
      </c>
      <c r="B7" s="56" t="s">
        <v>86</v>
      </c>
      <c r="C7" s="56" t="s">
        <v>31</v>
      </c>
      <c r="D7" s="62" t="s">
        <v>87</v>
      </c>
      <c r="E7" s="62" t="s">
        <v>88</v>
      </c>
      <c r="F7" s="58">
        <v>256.7</v>
      </c>
      <c r="G7" s="58">
        <v>21</v>
      </c>
      <c r="H7" s="58">
        <v>53.91</v>
      </c>
      <c r="I7" s="58">
        <v>310.61</v>
      </c>
      <c r="J7" s="58" t="s">
        <v>19</v>
      </c>
      <c r="K7" s="58"/>
    </row>
    <row r="8" spans="1:14" x14ac:dyDescent="0.25">
      <c r="A8" s="56" t="s">
        <v>31</v>
      </c>
      <c r="B8" s="56" t="s">
        <v>89</v>
      </c>
      <c r="C8" s="56" t="s">
        <v>31</v>
      </c>
      <c r="D8" s="62" t="s">
        <v>87</v>
      </c>
      <c r="E8" s="62" t="s">
        <v>88</v>
      </c>
      <c r="F8" s="58">
        <v>256.7</v>
      </c>
      <c r="G8" s="58">
        <v>21</v>
      </c>
      <c r="H8" s="58">
        <v>53.91</v>
      </c>
      <c r="I8" s="58">
        <v>310.61</v>
      </c>
      <c r="J8" s="58" t="s">
        <v>19</v>
      </c>
      <c r="K8" s="58"/>
    </row>
    <row r="9" spans="1:14" x14ac:dyDescent="0.25">
      <c r="A9" s="56" t="s">
        <v>33</v>
      </c>
      <c r="B9" s="56" t="s">
        <v>90</v>
      </c>
      <c r="C9" s="56" t="s">
        <v>33</v>
      </c>
      <c r="D9" s="62" t="s">
        <v>91</v>
      </c>
      <c r="E9" s="62" t="s">
        <v>92</v>
      </c>
      <c r="F9" s="58">
        <v>68.8</v>
      </c>
      <c r="G9" s="58">
        <v>21</v>
      </c>
      <c r="H9" s="58">
        <v>14.45</v>
      </c>
      <c r="I9" s="58">
        <v>83.25</v>
      </c>
      <c r="J9" s="58" t="s">
        <v>20</v>
      </c>
      <c r="K9" s="58"/>
    </row>
    <row r="10" spans="1:14" x14ac:dyDescent="0.25">
      <c r="A10" s="56" t="s">
        <v>33</v>
      </c>
      <c r="B10" s="56" t="s">
        <v>93</v>
      </c>
      <c r="C10" s="56" t="s">
        <v>33</v>
      </c>
      <c r="D10" s="62" t="s">
        <v>91</v>
      </c>
      <c r="E10" s="62" t="s">
        <v>92</v>
      </c>
      <c r="F10" s="58">
        <v>51.05</v>
      </c>
      <c r="G10" s="58">
        <v>21</v>
      </c>
      <c r="H10" s="58">
        <v>10.72</v>
      </c>
      <c r="I10" s="58">
        <v>61.77</v>
      </c>
      <c r="J10" s="58" t="s">
        <v>20</v>
      </c>
      <c r="K10" s="58"/>
    </row>
    <row r="11" spans="1:14" x14ac:dyDescent="0.25">
      <c r="A11" s="56" t="s">
        <v>33</v>
      </c>
      <c r="B11" s="56" t="s">
        <v>94</v>
      </c>
      <c r="C11" s="56" t="s">
        <v>33</v>
      </c>
      <c r="D11" s="62" t="s">
        <v>91</v>
      </c>
      <c r="E11" s="62" t="s">
        <v>92</v>
      </c>
      <c r="F11" s="58">
        <v>245.14</v>
      </c>
      <c r="G11" s="58">
        <v>21</v>
      </c>
      <c r="H11" s="58">
        <v>51.48</v>
      </c>
      <c r="I11" s="58">
        <v>296.62</v>
      </c>
      <c r="J11" s="58" t="s">
        <v>20</v>
      </c>
      <c r="K11" s="58"/>
    </row>
    <row r="12" spans="1:14" x14ac:dyDescent="0.25">
      <c r="A12" s="56" t="s">
        <v>34</v>
      </c>
      <c r="B12" s="56" t="s">
        <v>95</v>
      </c>
      <c r="C12" s="56" t="s">
        <v>34</v>
      </c>
      <c r="D12" s="62" t="s">
        <v>96</v>
      </c>
      <c r="E12" s="62" t="s">
        <v>97</v>
      </c>
      <c r="F12" s="58">
        <v>275.85000000000002</v>
      </c>
      <c r="G12" s="58">
        <v>21</v>
      </c>
      <c r="H12" s="58">
        <v>57.93</v>
      </c>
      <c r="I12" s="58">
        <v>333.78</v>
      </c>
      <c r="J12" s="58" t="s">
        <v>19</v>
      </c>
      <c r="K12" s="58"/>
    </row>
    <row r="13" spans="1:14" x14ac:dyDescent="0.25">
      <c r="A13" s="56" t="s">
        <v>34</v>
      </c>
      <c r="B13" s="56" t="s">
        <v>98</v>
      </c>
      <c r="C13" s="56" t="s">
        <v>34</v>
      </c>
      <c r="D13" s="62" t="s">
        <v>99</v>
      </c>
      <c r="E13" s="62" t="s">
        <v>97</v>
      </c>
      <c r="F13" s="58">
        <v>371.7</v>
      </c>
      <c r="G13" s="58">
        <v>0</v>
      </c>
      <c r="H13" s="58">
        <v>0</v>
      </c>
      <c r="I13" s="58">
        <v>371.7</v>
      </c>
      <c r="J13" s="58" t="s">
        <v>19</v>
      </c>
      <c r="K13" s="58"/>
    </row>
    <row r="14" spans="1:14" x14ac:dyDescent="0.25">
      <c r="A14" s="56" t="s">
        <v>34</v>
      </c>
      <c r="B14" s="56" t="s">
        <v>98</v>
      </c>
      <c r="C14" s="56" t="s">
        <v>34</v>
      </c>
      <c r="D14" s="62" t="s">
        <v>99</v>
      </c>
      <c r="E14" s="62" t="s">
        <v>97</v>
      </c>
      <c r="F14" s="58">
        <v>159.30000000000001</v>
      </c>
      <c r="G14" s="58">
        <v>21</v>
      </c>
      <c r="H14" s="58">
        <v>33.450000000000003</v>
      </c>
      <c r="I14" s="58">
        <v>192.75</v>
      </c>
      <c r="J14" s="58" t="s">
        <v>19</v>
      </c>
      <c r="K14" s="58"/>
    </row>
    <row r="15" spans="1:14" x14ac:dyDescent="0.25">
      <c r="A15" s="56" t="s">
        <v>34</v>
      </c>
      <c r="B15" s="56" t="s">
        <v>100</v>
      </c>
      <c r="C15" s="56" t="s">
        <v>34</v>
      </c>
      <c r="D15" s="62" t="s">
        <v>96</v>
      </c>
      <c r="E15" s="62" t="s">
        <v>97</v>
      </c>
      <c r="F15" s="58">
        <v>275.85000000000002</v>
      </c>
      <c r="G15" s="58">
        <v>21</v>
      </c>
      <c r="H15" s="58">
        <v>57.93</v>
      </c>
      <c r="I15" s="58">
        <v>333.78</v>
      </c>
      <c r="J15" s="58" t="s">
        <v>19</v>
      </c>
      <c r="K15" s="58"/>
    </row>
    <row r="16" spans="1:14" x14ac:dyDescent="0.25">
      <c r="A16" s="56" t="s">
        <v>34</v>
      </c>
      <c r="B16" s="56" t="s">
        <v>101</v>
      </c>
      <c r="C16" s="56" t="s">
        <v>34</v>
      </c>
      <c r="D16" s="62" t="s">
        <v>96</v>
      </c>
      <c r="E16" s="62" t="s">
        <v>97</v>
      </c>
      <c r="F16" s="58">
        <v>1103.4000000000001</v>
      </c>
      <c r="G16" s="58">
        <v>21</v>
      </c>
      <c r="H16" s="58">
        <v>231.71</v>
      </c>
      <c r="I16" s="58">
        <v>1335.11</v>
      </c>
      <c r="J16" s="58" t="s">
        <v>19</v>
      </c>
      <c r="K16" s="58"/>
    </row>
    <row r="17" spans="1:11" x14ac:dyDescent="0.25">
      <c r="A17" s="56" t="s">
        <v>36</v>
      </c>
      <c r="B17" s="56" t="s">
        <v>102</v>
      </c>
      <c r="C17" s="56" t="s">
        <v>36</v>
      </c>
      <c r="D17" s="56" t="s">
        <v>103</v>
      </c>
      <c r="E17" s="57" t="s">
        <v>104</v>
      </c>
      <c r="F17" s="58">
        <v>495.04</v>
      </c>
      <c r="G17" s="58">
        <v>21</v>
      </c>
      <c r="H17" s="58">
        <v>103.96</v>
      </c>
      <c r="I17" s="58">
        <v>599</v>
      </c>
      <c r="J17" s="58" t="s">
        <v>20</v>
      </c>
      <c r="K17" s="58"/>
    </row>
    <row r="18" spans="1:11" x14ac:dyDescent="0.25">
      <c r="A18" s="56" t="s">
        <v>36</v>
      </c>
      <c r="B18" s="56" t="s">
        <v>105</v>
      </c>
      <c r="C18" s="56" t="s">
        <v>36</v>
      </c>
      <c r="D18" s="56" t="s">
        <v>106</v>
      </c>
      <c r="E18" s="57" t="s">
        <v>104</v>
      </c>
      <c r="F18" s="58">
        <v>577.69000000000005</v>
      </c>
      <c r="G18" s="58">
        <v>21</v>
      </c>
      <c r="H18" s="58">
        <v>121.31</v>
      </c>
      <c r="I18" s="58">
        <v>699</v>
      </c>
      <c r="J18" s="58" t="s">
        <v>20</v>
      </c>
      <c r="K18" s="58"/>
    </row>
    <row r="19" spans="1:11" x14ac:dyDescent="0.25">
      <c r="A19" s="56" t="s">
        <v>38</v>
      </c>
      <c r="B19" s="56" t="s">
        <v>107</v>
      </c>
      <c r="C19" s="56" t="s">
        <v>38</v>
      </c>
      <c r="D19" s="62" t="s">
        <v>108</v>
      </c>
      <c r="E19" s="62" t="s">
        <v>109</v>
      </c>
      <c r="F19" s="58">
        <v>15</v>
      </c>
      <c r="G19" s="58">
        <v>21</v>
      </c>
      <c r="H19" s="58">
        <v>3.15</v>
      </c>
      <c r="I19" s="58">
        <v>18.149999999999999</v>
      </c>
      <c r="J19" s="58" t="s">
        <v>19</v>
      </c>
      <c r="K19" s="58"/>
    </row>
    <row r="20" spans="1:11" x14ac:dyDescent="0.25">
      <c r="A20" s="56" t="s">
        <v>38</v>
      </c>
      <c r="B20" s="56" t="s">
        <v>110</v>
      </c>
      <c r="C20" s="56" t="s">
        <v>38</v>
      </c>
      <c r="D20" s="62" t="s">
        <v>108</v>
      </c>
      <c r="E20" s="62" t="s">
        <v>109</v>
      </c>
      <c r="F20" s="58">
        <v>73</v>
      </c>
      <c r="G20" s="58">
        <v>21</v>
      </c>
      <c r="H20" s="58">
        <v>15.33</v>
      </c>
      <c r="I20" s="58">
        <v>88.33</v>
      </c>
      <c r="J20" s="58" t="s">
        <v>19</v>
      </c>
      <c r="K20" s="58"/>
    </row>
    <row r="21" spans="1:11" x14ac:dyDescent="0.25">
      <c r="A21" s="56" t="s">
        <v>39</v>
      </c>
      <c r="B21" s="56" t="s">
        <v>111</v>
      </c>
      <c r="C21" s="56" t="s">
        <v>39</v>
      </c>
      <c r="D21" s="62" t="s">
        <v>112</v>
      </c>
      <c r="E21" s="62" t="s">
        <v>113</v>
      </c>
      <c r="F21" s="58">
        <v>4089.8</v>
      </c>
      <c r="G21" s="58">
        <v>21</v>
      </c>
      <c r="H21" s="58">
        <v>858.86</v>
      </c>
      <c r="I21" s="58">
        <v>4948.66</v>
      </c>
      <c r="J21" s="58" t="s">
        <v>19</v>
      </c>
      <c r="K21" s="58">
        <f>+F21</f>
        <v>4089.8</v>
      </c>
    </row>
    <row r="22" spans="1:11" x14ac:dyDescent="0.25">
      <c r="A22" s="56" t="s">
        <v>40</v>
      </c>
      <c r="B22" s="56" t="s">
        <v>114</v>
      </c>
      <c r="C22" s="56" t="s">
        <v>40</v>
      </c>
      <c r="D22" s="62" t="s">
        <v>115</v>
      </c>
      <c r="E22" s="62" t="s">
        <v>116</v>
      </c>
      <c r="F22" s="58">
        <v>157.52000000000001</v>
      </c>
      <c r="G22" s="58">
        <v>21</v>
      </c>
      <c r="H22" s="58">
        <v>33.08</v>
      </c>
      <c r="I22" s="58">
        <v>190.6</v>
      </c>
      <c r="J22" s="58" t="s">
        <v>19</v>
      </c>
      <c r="K22" s="58"/>
    </row>
    <row r="23" spans="1:11" x14ac:dyDescent="0.25">
      <c r="A23" s="56" t="s">
        <v>41</v>
      </c>
      <c r="B23" s="56" t="s">
        <v>114</v>
      </c>
      <c r="C23" s="56" t="s">
        <v>41</v>
      </c>
      <c r="D23" s="61" t="s">
        <v>117</v>
      </c>
      <c r="E23" s="62" t="s">
        <v>118</v>
      </c>
      <c r="F23" s="58">
        <v>936.79</v>
      </c>
      <c r="G23" s="58">
        <v>21</v>
      </c>
      <c r="H23" s="58">
        <v>196.73</v>
      </c>
      <c r="I23" s="58">
        <v>1133.52</v>
      </c>
      <c r="J23" s="58" t="s">
        <v>19</v>
      </c>
      <c r="K23" s="58"/>
    </row>
    <row r="24" spans="1:11" x14ac:dyDescent="0.25">
      <c r="A24" s="56" t="s">
        <v>41</v>
      </c>
      <c r="B24" s="56" t="s">
        <v>119</v>
      </c>
      <c r="C24" s="56" t="s">
        <v>41</v>
      </c>
      <c r="D24" s="61" t="s">
        <v>117</v>
      </c>
      <c r="E24" s="62" t="s">
        <v>118</v>
      </c>
      <c r="F24" s="58">
        <v>936.79</v>
      </c>
      <c r="G24" s="58">
        <v>21</v>
      </c>
      <c r="H24" s="58">
        <v>196.73</v>
      </c>
      <c r="I24" s="58">
        <v>1133.52</v>
      </c>
      <c r="J24" s="58" t="s">
        <v>19</v>
      </c>
      <c r="K24" s="58"/>
    </row>
    <row r="25" spans="1:11" x14ac:dyDescent="0.25">
      <c r="A25" s="56" t="s">
        <v>41</v>
      </c>
      <c r="B25" s="56" t="s">
        <v>120</v>
      </c>
      <c r="C25" s="56" t="s">
        <v>41</v>
      </c>
      <c r="D25" s="61" t="s">
        <v>117</v>
      </c>
      <c r="E25" s="62" t="s">
        <v>118</v>
      </c>
      <c r="F25" s="58">
        <v>936.79</v>
      </c>
      <c r="G25" s="58">
        <v>21</v>
      </c>
      <c r="H25" s="58">
        <v>196.73</v>
      </c>
      <c r="I25" s="58">
        <v>1133.52</v>
      </c>
      <c r="J25" s="58" t="s">
        <v>19</v>
      </c>
      <c r="K25" s="58"/>
    </row>
    <row r="26" spans="1:11" x14ac:dyDescent="0.25">
      <c r="A26" s="56" t="s">
        <v>41</v>
      </c>
      <c r="B26" s="56" t="s">
        <v>121</v>
      </c>
      <c r="C26" s="56" t="s">
        <v>41</v>
      </c>
      <c r="D26" s="61" t="s">
        <v>117</v>
      </c>
      <c r="E26" s="62" t="s">
        <v>118</v>
      </c>
      <c r="F26" s="58">
        <v>936.79</v>
      </c>
      <c r="G26" s="58">
        <v>21</v>
      </c>
      <c r="H26" s="58">
        <v>196.73</v>
      </c>
      <c r="I26" s="58">
        <v>1133.52</v>
      </c>
      <c r="J26" s="58" t="s">
        <v>19</v>
      </c>
      <c r="K26" s="58"/>
    </row>
    <row r="27" spans="1:11" x14ac:dyDescent="0.25">
      <c r="A27" s="56" t="s">
        <v>41</v>
      </c>
      <c r="B27" s="56" t="s">
        <v>122</v>
      </c>
      <c r="C27" s="56" t="s">
        <v>41</v>
      </c>
      <c r="D27" s="61" t="s">
        <v>117</v>
      </c>
      <c r="E27" s="62" t="s">
        <v>118</v>
      </c>
      <c r="F27" s="58">
        <v>936.79</v>
      </c>
      <c r="G27" s="58">
        <v>21</v>
      </c>
      <c r="H27" s="58">
        <v>196.73</v>
      </c>
      <c r="I27" s="58">
        <v>1133.52</v>
      </c>
      <c r="J27" s="58" t="s">
        <v>19</v>
      </c>
      <c r="K27" s="58"/>
    </row>
    <row r="28" spans="1:11" x14ac:dyDescent="0.25">
      <c r="A28" s="56" t="s">
        <v>41</v>
      </c>
      <c r="B28" s="56" t="s">
        <v>123</v>
      </c>
      <c r="C28" s="56" t="s">
        <v>41</v>
      </c>
      <c r="D28" s="61" t="s">
        <v>117</v>
      </c>
      <c r="E28" s="62" t="s">
        <v>118</v>
      </c>
      <c r="F28" s="58">
        <v>936.79</v>
      </c>
      <c r="G28" s="58">
        <v>21</v>
      </c>
      <c r="H28" s="58">
        <v>196.73</v>
      </c>
      <c r="I28" s="58">
        <v>1133.52</v>
      </c>
      <c r="J28" s="58" t="s">
        <v>19</v>
      </c>
      <c r="K28" s="58"/>
    </row>
    <row r="29" spans="1:11" x14ac:dyDescent="0.25">
      <c r="A29" s="56" t="s">
        <v>41</v>
      </c>
      <c r="B29" s="56" t="s">
        <v>124</v>
      </c>
      <c r="C29" s="56" t="s">
        <v>41</v>
      </c>
      <c r="D29" s="61" t="s">
        <v>117</v>
      </c>
      <c r="E29" s="62" t="s">
        <v>118</v>
      </c>
      <c r="F29" s="58">
        <v>936.79</v>
      </c>
      <c r="G29" s="58">
        <v>21</v>
      </c>
      <c r="H29" s="58">
        <v>196.73</v>
      </c>
      <c r="I29" s="58">
        <v>1133.52</v>
      </c>
      <c r="J29" s="58" t="s">
        <v>19</v>
      </c>
      <c r="K29" s="58"/>
    </row>
    <row r="30" spans="1:11" x14ac:dyDescent="0.25">
      <c r="A30" s="56" t="s">
        <v>41</v>
      </c>
      <c r="B30" s="56" t="s">
        <v>125</v>
      </c>
      <c r="C30" s="56" t="s">
        <v>41</v>
      </c>
      <c r="D30" s="61" t="s">
        <v>117</v>
      </c>
      <c r="E30" s="62" t="s">
        <v>118</v>
      </c>
      <c r="F30" s="58">
        <v>936.79</v>
      </c>
      <c r="G30" s="58">
        <v>21</v>
      </c>
      <c r="H30" s="58">
        <v>196.73</v>
      </c>
      <c r="I30" s="58">
        <v>1133.52</v>
      </c>
      <c r="J30" s="58" t="s">
        <v>19</v>
      </c>
      <c r="K30" s="58"/>
    </row>
    <row r="31" spans="1:11" x14ac:dyDescent="0.25">
      <c r="A31" s="56" t="s">
        <v>41</v>
      </c>
      <c r="B31" s="56" t="s">
        <v>126</v>
      </c>
      <c r="C31" s="56" t="s">
        <v>41</v>
      </c>
      <c r="D31" s="61" t="s">
        <v>117</v>
      </c>
      <c r="E31" s="62" t="s">
        <v>118</v>
      </c>
      <c r="F31" s="58">
        <v>936.79</v>
      </c>
      <c r="G31" s="58">
        <v>21</v>
      </c>
      <c r="H31" s="58">
        <v>196.73</v>
      </c>
      <c r="I31" s="58">
        <v>1133.52</v>
      </c>
      <c r="J31" s="58" t="s">
        <v>19</v>
      </c>
      <c r="K31" s="58"/>
    </row>
    <row r="32" spans="1:11" x14ac:dyDescent="0.25">
      <c r="A32" s="56" t="s">
        <v>41</v>
      </c>
      <c r="B32" s="56" t="s">
        <v>93</v>
      </c>
      <c r="C32" s="56" t="s">
        <v>41</v>
      </c>
      <c r="D32" s="61" t="s">
        <v>117</v>
      </c>
      <c r="E32" s="62" t="s">
        <v>118</v>
      </c>
      <c r="F32" s="58">
        <v>936.79</v>
      </c>
      <c r="G32" s="58">
        <v>21</v>
      </c>
      <c r="H32" s="58">
        <v>196.73</v>
      </c>
      <c r="I32" s="58">
        <v>1133.52</v>
      </c>
      <c r="J32" s="58" t="s">
        <v>19</v>
      </c>
      <c r="K32" s="58"/>
    </row>
    <row r="33" spans="1:11" x14ac:dyDescent="0.25">
      <c r="A33" s="56" t="s">
        <v>41</v>
      </c>
      <c r="B33" s="56" t="s">
        <v>127</v>
      </c>
      <c r="C33" s="56" t="s">
        <v>41</v>
      </c>
      <c r="D33" s="61" t="s">
        <v>117</v>
      </c>
      <c r="E33" s="62" t="s">
        <v>118</v>
      </c>
      <c r="F33" s="58">
        <v>936.79</v>
      </c>
      <c r="G33" s="58">
        <v>21</v>
      </c>
      <c r="H33" s="58">
        <v>196.73</v>
      </c>
      <c r="I33" s="58">
        <v>1133.52</v>
      </c>
      <c r="J33" s="58" t="s">
        <v>19</v>
      </c>
      <c r="K33" s="58"/>
    </row>
    <row r="34" spans="1:11" x14ac:dyDescent="0.25">
      <c r="A34" s="56" t="s">
        <v>41</v>
      </c>
      <c r="B34" s="56" t="s">
        <v>94</v>
      </c>
      <c r="C34" s="56" t="s">
        <v>41</v>
      </c>
      <c r="D34" s="61" t="s">
        <v>117</v>
      </c>
      <c r="E34" s="62" t="s">
        <v>118</v>
      </c>
      <c r="F34" s="58">
        <v>936.79</v>
      </c>
      <c r="G34" s="58">
        <v>21</v>
      </c>
      <c r="H34" s="58">
        <v>196.73</v>
      </c>
      <c r="I34" s="58">
        <v>1133.52</v>
      </c>
      <c r="J34" s="58" t="s">
        <v>19</v>
      </c>
      <c r="K34" s="58"/>
    </row>
    <row r="35" spans="1:11" x14ac:dyDescent="0.25">
      <c r="A35" s="56" t="s">
        <v>42</v>
      </c>
      <c r="B35" s="56" t="s">
        <v>128</v>
      </c>
      <c r="C35" s="56" t="s">
        <v>42</v>
      </c>
      <c r="D35" s="62" t="s">
        <v>115</v>
      </c>
      <c r="E35" s="62" t="s">
        <v>129</v>
      </c>
      <c r="F35" s="58">
        <v>111.37</v>
      </c>
      <c r="G35" s="58">
        <v>21</v>
      </c>
      <c r="H35" s="58">
        <v>23.39</v>
      </c>
      <c r="I35" s="58">
        <v>134.76</v>
      </c>
      <c r="J35" s="58" t="s">
        <v>19</v>
      </c>
      <c r="K35" s="58"/>
    </row>
    <row r="36" spans="1:11" x14ac:dyDescent="0.25">
      <c r="A36" s="56" t="s">
        <v>43</v>
      </c>
      <c r="B36" s="56" t="s">
        <v>130</v>
      </c>
      <c r="C36" s="56" t="s">
        <v>43</v>
      </c>
      <c r="D36" s="62" t="s">
        <v>131</v>
      </c>
      <c r="E36" s="62" t="s">
        <v>132</v>
      </c>
      <c r="F36" s="58">
        <v>1000</v>
      </c>
      <c r="G36" s="58">
        <v>21</v>
      </c>
      <c r="H36" s="58">
        <v>210</v>
      </c>
      <c r="I36" s="58">
        <v>1210</v>
      </c>
      <c r="J36" s="58" t="s">
        <v>20</v>
      </c>
      <c r="K36" s="58"/>
    </row>
    <row r="37" spans="1:11" x14ac:dyDescent="0.25">
      <c r="A37" s="56" t="s">
        <v>44</v>
      </c>
      <c r="B37" s="56" t="s">
        <v>133</v>
      </c>
      <c r="C37" s="56" t="s">
        <v>44</v>
      </c>
      <c r="D37" s="56" t="s">
        <v>134</v>
      </c>
      <c r="E37" s="57" t="s">
        <v>135</v>
      </c>
      <c r="F37" s="58">
        <v>500</v>
      </c>
      <c r="G37" s="58">
        <v>21</v>
      </c>
      <c r="H37" s="58">
        <v>105</v>
      </c>
      <c r="I37" s="58">
        <v>605</v>
      </c>
      <c r="J37" s="58" t="s">
        <v>19</v>
      </c>
      <c r="K37" s="58"/>
    </row>
    <row r="38" spans="1:11" x14ac:dyDescent="0.25">
      <c r="A38" s="56" t="s">
        <v>45</v>
      </c>
      <c r="B38" s="56" t="s">
        <v>136</v>
      </c>
      <c r="C38" s="56" t="s">
        <v>45</v>
      </c>
      <c r="D38" s="56" t="s">
        <v>137</v>
      </c>
      <c r="E38" s="57" t="s">
        <v>138</v>
      </c>
      <c r="F38" s="58">
        <v>45.01</v>
      </c>
      <c r="G38" s="58">
        <v>21</v>
      </c>
      <c r="H38" s="58">
        <v>9.4499999999999993</v>
      </c>
      <c r="I38" s="58">
        <v>54.46</v>
      </c>
      <c r="J38" s="58" t="s">
        <v>19</v>
      </c>
      <c r="K38" s="58"/>
    </row>
    <row r="39" spans="1:11" x14ac:dyDescent="0.25">
      <c r="A39" s="56" t="s">
        <v>46</v>
      </c>
      <c r="B39" s="56" t="s">
        <v>82</v>
      </c>
      <c r="C39" s="56" t="s">
        <v>46</v>
      </c>
      <c r="D39" s="62" t="s">
        <v>139</v>
      </c>
      <c r="E39" s="62" t="s">
        <v>140</v>
      </c>
      <c r="F39" s="58">
        <v>698.09</v>
      </c>
      <c r="G39" s="58">
        <v>0</v>
      </c>
      <c r="H39" s="58">
        <v>0</v>
      </c>
      <c r="I39" s="58">
        <v>698.09</v>
      </c>
      <c r="J39" s="58" t="s">
        <v>19</v>
      </c>
      <c r="K39" s="58"/>
    </row>
    <row r="40" spans="1:11" x14ac:dyDescent="0.25">
      <c r="A40" s="56" t="s">
        <v>46</v>
      </c>
      <c r="B40" s="56" t="s">
        <v>82</v>
      </c>
      <c r="C40" s="56" t="s">
        <v>46</v>
      </c>
      <c r="D40" s="62" t="s">
        <v>139</v>
      </c>
      <c r="E40" s="62" t="s">
        <v>140</v>
      </c>
      <c r="F40" s="58">
        <v>471.27</v>
      </c>
      <c r="G40" s="58">
        <v>0</v>
      </c>
      <c r="H40" s="58">
        <v>0</v>
      </c>
      <c r="I40" s="58">
        <v>471.27</v>
      </c>
      <c r="J40" s="58" t="s">
        <v>19</v>
      </c>
      <c r="K40" s="58"/>
    </row>
    <row r="41" spans="1:11" x14ac:dyDescent="0.25">
      <c r="A41" s="56" t="s">
        <v>46</v>
      </c>
      <c r="B41" s="56" t="s">
        <v>82</v>
      </c>
      <c r="C41" s="56" t="s">
        <v>46</v>
      </c>
      <c r="D41" s="62" t="s">
        <v>139</v>
      </c>
      <c r="E41" s="62" t="s">
        <v>140</v>
      </c>
      <c r="F41" s="58">
        <v>398.78</v>
      </c>
      <c r="G41" s="58">
        <v>0</v>
      </c>
      <c r="H41" s="58">
        <v>0</v>
      </c>
      <c r="I41" s="58">
        <v>398.78</v>
      </c>
      <c r="J41" s="58" t="s">
        <v>19</v>
      </c>
      <c r="K41" s="58"/>
    </row>
    <row r="42" spans="1:11" x14ac:dyDescent="0.25">
      <c r="A42" s="56" t="s">
        <v>46</v>
      </c>
      <c r="B42" s="56" t="s">
        <v>82</v>
      </c>
      <c r="C42" s="56" t="s">
        <v>46</v>
      </c>
      <c r="D42" s="62" t="s">
        <v>139</v>
      </c>
      <c r="E42" s="62" t="s">
        <v>140</v>
      </c>
      <c r="F42" s="58">
        <v>530.26</v>
      </c>
      <c r="G42" s="58">
        <v>0</v>
      </c>
      <c r="H42" s="58">
        <v>0</v>
      </c>
      <c r="I42" s="58">
        <v>530.26</v>
      </c>
      <c r="J42" s="58" t="s">
        <v>19</v>
      </c>
      <c r="K42" s="58"/>
    </row>
    <row r="43" spans="1:11" x14ac:dyDescent="0.25">
      <c r="A43" s="56" t="s">
        <v>47</v>
      </c>
      <c r="B43" s="56" t="s">
        <v>141</v>
      </c>
      <c r="C43" s="56" t="s">
        <v>47</v>
      </c>
      <c r="D43" s="62" t="s">
        <v>115</v>
      </c>
      <c r="E43" s="62" t="s">
        <v>142</v>
      </c>
      <c r="F43" s="58">
        <v>177.98</v>
      </c>
      <c r="G43" s="58">
        <v>21</v>
      </c>
      <c r="H43" s="58">
        <v>37.380000000000003</v>
      </c>
      <c r="I43" s="58">
        <v>215.36</v>
      </c>
      <c r="J43" s="58" t="s">
        <v>19</v>
      </c>
      <c r="K43" s="58"/>
    </row>
    <row r="44" spans="1:11" x14ac:dyDescent="0.25">
      <c r="A44" s="56" t="s">
        <v>48</v>
      </c>
      <c r="B44" s="56" t="s">
        <v>114</v>
      </c>
      <c r="C44" s="56" t="s">
        <v>48</v>
      </c>
      <c r="D44" s="62" t="s">
        <v>143</v>
      </c>
      <c r="E44" s="62" t="s">
        <v>144</v>
      </c>
      <c r="F44" s="58">
        <v>125</v>
      </c>
      <c r="G44" s="58">
        <v>21</v>
      </c>
      <c r="H44" s="58">
        <v>26.25</v>
      </c>
      <c r="I44" s="58">
        <v>151.25</v>
      </c>
      <c r="J44" s="58" t="s">
        <v>19</v>
      </c>
      <c r="K44" s="58"/>
    </row>
    <row r="45" spans="1:11" x14ac:dyDescent="0.25">
      <c r="A45" s="56" t="s">
        <v>48</v>
      </c>
      <c r="B45" s="56" t="s">
        <v>145</v>
      </c>
      <c r="C45" s="56" t="s">
        <v>48</v>
      </c>
      <c r="D45" s="62" t="s">
        <v>143</v>
      </c>
      <c r="E45" s="62" t="s">
        <v>144</v>
      </c>
      <c r="F45" s="58">
        <v>125</v>
      </c>
      <c r="G45" s="58">
        <v>21</v>
      </c>
      <c r="H45" s="58">
        <v>26.25</v>
      </c>
      <c r="I45" s="58">
        <v>151.25</v>
      </c>
      <c r="J45" s="58" t="s">
        <v>19</v>
      </c>
      <c r="K45" s="58"/>
    </row>
    <row r="46" spans="1:11" x14ac:dyDescent="0.25">
      <c r="A46" s="56" t="s">
        <v>48</v>
      </c>
      <c r="B46" s="56" t="s">
        <v>120</v>
      </c>
      <c r="C46" s="56" t="s">
        <v>48</v>
      </c>
      <c r="D46" s="62" t="s">
        <v>143</v>
      </c>
      <c r="E46" s="62" t="s">
        <v>144</v>
      </c>
      <c r="F46" s="58">
        <v>125</v>
      </c>
      <c r="G46" s="58">
        <v>21</v>
      </c>
      <c r="H46" s="58">
        <v>26.25</v>
      </c>
      <c r="I46" s="58">
        <v>151.25</v>
      </c>
      <c r="J46" s="58" t="s">
        <v>19</v>
      </c>
      <c r="K46" s="58"/>
    </row>
    <row r="47" spans="1:11" x14ac:dyDescent="0.25">
      <c r="A47" s="56" t="s">
        <v>48</v>
      </c>
      <c r="B47" s="56" t="s">
        <v>146</v>
      </c>
      <c r="C47" s="56" t="s">
        <v>48</v>
      </c>
      <c r="D47" s="62" t="s">
        <v>143</v>
      </c>
      <c r="E47" s="62" t="s">
        <v>144</v>
      </c>
      <c r="F47" s="58">
        <v>125</v>
      </c>
      <c r="G47" s="58">
        <v>21</v>
      </c>
      <c r="H47" s="58">
        <v>26.25</v>
      </c>
      <c r="I47" s="58">
        <v>151.25</v>
      </c>
      <c r="J47" s="58" t="s">
        <v>19</v>
      </c>
      <c r="K47" s="58"/>
    </row>
    <row r="48" spans="1:11" x14ac:dyDescent="0.25">
      <c r="A48" s="56" t="s">
        <v>48</v>
      </c>
      <c r="B48" s="56" t="s">
        <v>147</v>
      </c>
      <c r="C48" s="56" t="s">
        <v>48</v>
      </c>
      <c r="D48" s="62" t="s">
        <v>143</v>
      </c>
      <c r="E48" s="62" t="s">
        <v>144</v>
      </c>
      <c r="F48" s="58">
        <v>125</v>
      </c>
      <c r="G48" s="58">
        <v>21</v>
      </c>
      <c r="H48" s="58">
        <v>26.25</v>
      </c>
      <c r="I48" s="58">
        <v>151.25</v>
      </c>
      <c r="J48" s="58" t="s">
        <v>19</v>
      </c>
      <c r="K48" s="58"/>
    </row>
    <row r="49" spans="1:11" x14ac:dyDescent="0.25">
      <c r="A49" s="56" t="s">
        <v>48</v>
      </c>
      <c r="B49" s="56" t="s">
        <v>123</v>
      </c>
      <c r="C49" s="56" t="s">
        <v>48</v>
      </c>
      <c r="D49" s="62" t="s">
        <v>143</v>
      </c>
      <c r="E49" s="62" t="s">
        <v>144</v>
      </c>
      <c r="F49" s="58">
        <v>125</v>
      </c>
      <c r="G49" s="58">
        <v>21</v>
      </c>
      <c r="H49" s="58">
        <v>26.25</v>
      </c>
      <c r="I49" s="58">
        <v>151.25</v>
      </c>
      <c r="J49" s="58" t="s">
        <v>19</v>
      </c>
      <c r="K49" s="58"/>
    </row>
    <row r="50" spans="1:11" x14ac:dyDescent="0.25">
      <c r="A50" s="56" t="s">
        <v>48</v>
      </c>
      <c r="B50" s="56" t="s">
        <v>148</v>
      </c>
      <c r="C50" s="56" t="s">
        <v>48</v>
      </c>
      <c r="D50" s="62" t="s">
        <v>143</v>
      </c>
      <c r="E50" s="62" t="s">
        <v>144</v>
      </c>
      <c r="F50" s="58">
        <v>125</v>
      </c>
      <c r="G50" s="58">
        <v>21</v>
      </c>
      <c r="H50" s="58">
        <v>26.25</v>
      </c>
      <c r="I50" s="58">
        <v>151.25</v>
      </c>
      <c r="J50" s="58" t="s">
        <v>19</v>
      </c>
      <c r="K50" s="58"/>
    </row>
    <row r="51" spans="1:11" x14ac:dyDescent="0.25">
      <c r="A51" s="56" t="s">
        <v>48</v>
      </c>
      <c r="B51" s="56" t="s">
        <v>149</v>
      </c>
      <c r="C51" s="56" t="s">
        <v>48</v>
      </c>
      <c r="D51" s="62" t="s">
        <v>143</v>
      </c>
      <c r="E51" s="62" t="s">
        <v>144</v>
      </c>
      <c r="F51" s="58">
        <v>125</v>
      </c>
      <c r="G51" s="58">
        <v>21</v>
      </c>
      <c r="H51" s="58">
        <v>26.25</v>
      </c>
      <c r="I51" s="58">
        <v>151.25</v>
      </c>
      <c r="J51" s="58" t="s">
        <v>19</v>
      </c>
      <c r="K51" s="58"/>
    </row>
    <row r="52" spans="1:11" x14ac:dyDescent="0.25">
      <c r="A52" s="56" t="s">
        <v>48</v>
      </c>
      <c r="B52" s="56" t="s">
        <v>126</v>
      </c>
      <c r="C52" s="56" t="s">
        <v>48</v>
      </c>
      <c r="D52" s="62" t="s">
        <v>143</v>
      </c>
      <c r="E52" s="62" t="s">
        <v>144</v>
      </c>
      <c r="F52" s="58">
        <v>125</v>
      </c>
      <c r="G52" s="58">
        <v>21</v>
      </c>
      <c r="H52" s="58">
        <v>26.25</v>
      </c>
      <c r="I52" s="58">
        <v>151.25</v>
      </c>
      <c r="J52" s="58" t="s">
        <v>19</v>
      </c>
      <c r="K52" s="58"/>
    </row>
    <row r="53" spans="1:11" x14ac:dyDescent="0.25">
      <c r="A53" s="56" t="s">
        <v>48</v>
      </c>
      <c r="B53" s="56" t="s">
        <v>150</v>
      </c>
      <c r="C53" s="56" t="s">
        <v>48</v>
      </c>
      <c r="D53" s="62" t="s">
        <v>143</v>
      </c>
      <c r="E53" s="62" t="s">
        <v>144</v>
      </c>
      <c r="F53" s="58">
        <v>125</v>
      </c>
      <c r="G53" s="58">
        <v>21</v>
      </c>
      <c r="H53" s="58">
        <v>26.25</v>
      </c>
      <c r="I53" s="58">
        <v>151.25</v>
      </c>
      <c r="J53" s="58" t="s">
        <v>19</v>
      </c>
      <c r="K53" s="58"/>
    </row>
    <row r="54" spans="1:11" x14ac:dyDescent="0.25">
      <c r="A54" s="56" t="s">
        <v>48</v>
      </c>
      <c r="B54" s="56" t="s">
        <v>151</v>
      </c>
      <c r="C54" s="56" t="s">
        <v>48</v>
      </c>
      <c r="D54" s="62" t="s">
        <v>143</v>
      </c>
      <c r="E54" s="62" t="s">
        <v>144</v>
      </c>
      <c r="F54" s="58">
        <v>125</v>
      </c>
      <c r="G54" s="58">
        <v>21</v>
      </c>
      <c r="H54" s="58">
        <v>26.25</v>
      </c>
      <c r="I54" s="58">
        <v>151.25</v>
      </c>
      <c r="J54" s="58" t="s">
        <v>19</v>
      </c>
      <c r="K54" s="58"/>
    </row>
    <row r="55" spans="1:11" x14ac:dyDescent="0.25">
      <c r="A55" s="56" t="s">
        <v>48</v>
      </c>
      <c r="B55" s="56" t="s">
        <v>152</v>
      </c>
      <c r="C55" s="56" t="s">
        <v>48</v>
      </c>
      <c r="D55" s="62" t="s">
        <v>143</v>
      </c>
      <c r="E55" s="62" t="s">
        <v>144</v>
      </c>
      <c r="F55" s="58">
        <v>125</v>
      </c>
      <c r="G55" s="58">
        <v>21</v>
      </c>
      <c r="H55" s="58">
        <v>26.25</v>
      </c>
      <c r="I55" s="58">
        <v>151.25</v>
      </c>
      <c r="J55" s="58" t="s">
        <v>19</v>
      </c>
      <c r="K55" s="58"/>
    </row>
    <row r="56" spans="1:11" x14ac:dyDescent="0.25">
      <c r="A56" s="56" t="s">
        <v>49</v>
      </c>
      <c r="B56" s="56" t="s">
        <v>153</v>
      </c>
      <c r="C56" s="56" t="s">
        <v>49</v>
      </c>
      <c r="D56" s="62" t="s">
        <v>154</v>
      </c>
      <c r="E56" s="62" t="s">
        <v>155</v>
      </c>
      <c r="F56" s="58">
        <v>205</v>
      </c>
      <c r="G56" s="58">
        <v>21</v>
      </c>
      <c r="H56" s="58">
        <v>43.05</v>
      </c>
      <c r="I56" s="58">
        <v>248.05</v>
      </c>
      <c r="J56" s="58" t="s">
        <v>19</v>
      </c>
      <c r="K56" s="58"/>
    </row>
    <row r="57" spans="1:11" x14ac:dyDescent="0.25">
      <c r="A57" s="56" t="s">
        <v>50</v>
      </c>
      <c r="B57" s="56" t="s">
        <v>123</v>
      </c>
      <c r="C57" s="56" t="s">
        <v>50</v>
      </c>
      <c r="D57" s="56" t="s">
        <v>156</v>
      </c>
      <c r="E57" s="57" t="s">
        <v>157</v>
      </c>
      <c r="F57" s="58">
        <v>706</v>
      </c>
      <c r="G57" s="58">
        <v>21</v>
      </c>
      <c r="H57" s="58">
        <v>148.26</v>
      </c>
      <c r="I57" s="58">
        <v>854.26</v>
      </c>
      <c r="J57" s="58" t="s">
        <v>19</v>
      </c>
      <c r="K57" s="58"/>
    </row>
    <row r="58" spans="1:11" x14ac:dyDescent="0.25">
      <c r="A58" s="56" t="s">
        <v>50</v>
      </c>
      <c r="B58" s="56" t="s">
        <v>158</v>
      </c>
      <c r="C58" s="56" t="s">
        <v>50</v>
      </c>
      <c r="D58" s="56" t="s">
        <v>156</v>
      </c>
      <c r="E58" s="57" t="s">
        <v>157</v>
      </c>
      <c r="F58" s="58">
        <v>1902</v>
      </c>
      <c r="G58" s="58">
        <v>21</v>
      </c>
      <c r="H58" s="58">
        <v>399.42</v>
      </c>
      <c r="I58" s="58">
        <v>2301.42</v>
      </c>
      <c r="J58" s="58" t="s">
        <v>19</v>
      </c>
      <c r="K58" s="58"/>
    </row>
    <row r="59" spans="1:11" x14ac:dyDescent="0.25">
      <c r="A59" s="56" t="s">
        <v>50</v>
      </c>
      <c r="B59" s="56" t="s">
        <v>159</v>
      </c>
      <c r="C59" s="56" t="s">
        <v>50</v>
      </c>
      <c r="D59" s="56" t="s">
        <v>156</v>
      </c>
      <c r="E59" s="57" t="s">
        <v>157</v>
      </c>
      <c r="F59" s="58">
        <v>1021.28</v>
      </c>
      <c r="G59" s="58">
        <v>21</v>
      </c>
      <c r="H59" s="58">
        <v>214.47</v>
      </c>
      <c r="I59" s="58">
        <v>1235.75</v>
      </c>
      <c r="J59" s="58" t="s">
        <v>19</v>
      </c>
      <c r="K59" s="58"/>
    </row>
    <row r="60" spans="1:11" x14ac:dyDescent="0.25">
      <c r="A60" s="56" t="s">
        <v>51</v>
      </c>
      <c r="B60" s="56" t="s">
        <v>160</v>
      </c>
      <c r="C60" s="56" t="s">
        <v>51</v>
      </c>
      <c r="D60" s="56" t="s">
        <v>156</v>
      </c>
      <c r="E60" s="57" t="s">
        <v>161</v>
      </c>
      <c r="F60" s="58">
        <v>242</v>
      </c>
      <c r="G60" s="58">
        <v>21</v>
      </c>
      <c r="H60" s="58">
        <v>50.82</v>
      </c>
      <c r="I60" s="58">
        <v>292.82</v>
      </c>
      <c r="J60" s="58" t="s">
        <v>19</v>
      </c>
      <c r="K60" s="58"/>
    </row>
    <row r="61" spans="1:11" x14ac:dyDescent="0.25">
      <c r="A61" s="56" t="s">
        <v>52</v>
      </c>
      <c r="B61" s="56" t="s">
        <v>162</v>
      </c>
      <c r="C61" s="56" t="s">
        <v>52</v>
      </c>
      <c r="D61" s="62" t="s">
        <v>163</v>
      </c>
      <c r="E61" s="62" t="s">
        <v>164</v>
      </c>
      <c r="F61" s="58">
        <v>47.1</v>
      </c>
      <c r="G61" s="58">
        <v>21</v>
      </c>
      <c r="H61" s="58">
        <v>9.89</v>
      </c>
      <c r="I61" s="58">
        <v>56.99</v>
      </c>
      <c r="J61" s="58" t="s">
        <v>19</v>
      </c>
      <c r="K61" s="58"/>
    </row>
    <row r="62" spans="1:11" x14ac:dyDescent="0.25">
      <c r="A62" s="56" t="s">
        <v>52</v>
      </c>
      <c r="B62" s="56" t="s">
        <v>94</v>
      </c>
      <c r="C62" s="56" t="s">
        <v>52</v>
      </c>
      <c r="D62" s="62" t="s">
        <v>163</v>
      </c>
      <c r="E62" s="62" t="s">
        <v>164</v>
      </c>
      <c r="F62" s="58">
        <v>25.99</v>
      </c>
      <c r="G62" s="58">
        <v>21</v>
      </c>
      <c r="H62" s="58">
        <v>5.46</v>
      </c>
      <c r="I62" s="58">
        <v>31.45</v>
      </c>
      <c r="J62" s="58" t="s">
        <v>19</v>
      </c>
      <c r="K62" s="58"/>
    </row>
    <row r="63" spans="1:11" x14ac:dyDescent="0.25">
      <c r="A63" s="56" t="s">
        <v>52</v>
      </c>
      <c r="B63" s="56" t="s">
        <v>94</v>
      </c>
      <c r="C63" s="56" t="s">
        <v>52</v>
      </c>
      <c r="D63" s="62" t="s">
        <v>163</v>
      </c>
      <c r="E63" s="62" t="s">
        <v>164</v>
      </c>
      <c r="F63" s="58">
        <v>25.99</v>
      </c>
      <c r="G63" s="58">
        <v>21</v>
      </c>
      <c r="H63" s="58">
        <v>5.46</v>
      </c>
      <c r="I63" s="58">
        <v>31.45</v>
      </c>
      <c r="J63" s="58" t="s">
        <v>19</v>
      </c>
      <c r="K63" s="58"/>
    </row>
    <row r="64" spans="1:11" x14ac:dyDescent="0.25">
      <c r="A64" s="56" t="s">
        <v>53</v>
      </c>
      <c r="B64" s="56" t="s">
        <v>165</v>
      </c>
      <c r="C64" s="56" t="s">
        <v>53</v>
      </c>
      <c r="D64" s="56" t="s">
        <v>166</v>
      </c>
      <c r="E64" s="57" t="s">
        <v>167</v>
      </c>
      <c r="F64" s="58">
        <v>268.76</v>
      </c>
      <c r="G64" s="58">
        <v>21</v>
      </c>
      <c r="H64" s="58">
        <v>56.44</v>
      </c>
      <c r="I64" s="58">
        <v>325.2</v>
      </c>
      <c r="J64" s="58" t="s">
        <v>20</v>
      </c>
      <c r="K64" s="58"/>
    </row>
    <row r="65" spans="1:11" x14ac:dyDescent="0.25">
      <c r="A65" s="56" t="s">
        <v>53</v>
      </c>
      <c r="B65" s="56" t="s">
        <v>89</v>
      </c>
      <c r="C65" s="56" t="s">
        <v>53</v>
      </c>
      <c r="D65" s="56" t="s">
        <v>166</v>
      </c>
      <c r="E65" s="57" t="s">
        <v>167</v>
      </c>
      <c r="F65" s="58">
        <v>160.9</v>
      </c>
      <c r="G65" s="58">
        <v>21</v>
      </c>
      <c r="H65" s="58">
        <v>33.79</v>
      </c>
      <c r="I65" s="58">
        <v>194.69</v>
      </c>
      <c r="J65" s="58" t="s">
        <v>20</v>
      </c>
      <c r="K65" s="58"/>
    </row>
    <row r="66" spans="1:11" x14ac:dyDescent="0.25">
      <c r="A66" s="56" t="s">
        <v>53</v>
      </c>
      <c r="B66" s="56" t="s">
        <v>89</v>
      </c>
      <c r="C66" s="56" t="s">
        <v>53</v>
      </c>
      <c r="D66" s="56" t="s">
        <v>166</v>
      </c>
      <c r="E66" s="57" t="s">
        <v>167</v>
      </c>
      <c r="F66" s="58">
        <v>133.93</v>
      </c>
      <c r="G66" s="58">
        <v>21</v>
      </c>
      <c r="H66" s="58">
        <v>28.13</v>
      </c>
      <c r="I66" s="58">
        <v>162.06</v>
      </c>
      <c r="J66" s="58" t="s">
        <v>20</v>
      </c>
      <c r="K66" s="58"/>
    </row>
    <row r="67" spans="1:11" x14ac:dyDescent="0.25">
      <c r="A67" s="56" t="s">
        <v>53</v>
      </c>
      <c r="B67" s="56" t="s">
        <v>89</v>
      </c>
      <c r="C67" s="56" t="s">
        <v>53</v>
      </c>
      <c r="D67" s="56" t="s">
        <v>166</v>
      </c>
      <c r="E67" s="57" t="s">
        <v>167</v>
      </c>
      <c r="F67" s="58">
        <v>323.14999999999998</v>
      </c>
      <c r="G67" s="58">
        <v>21</v>
      </c>
      <c r="H67" s="58">
        <v>67.86</v>
      </c>
      <c r="I67" s="58">
        <v>391.01</v>
      </c>
      <c r="J67" s="58" t="s">
        <v>20</v>
      </c>
      <c r="K67" s="58"/>
    </row>
    <row r="68" spans="1:11" x14ac:dyDescent="0.25">
      <c r="A68" s="56" t="s">
        <v>53</v>
      </c>
      <c r="B68" s="56" t="s">
        <v>168</v>
      </c>
      <c r="C68" s="56" t="s">
        <v>53</v>
      </c>
      <c r="D68" s="56" t="s">
        <v>166</v>
      </c>
      <c r="E68" s="57" t="s">
        <v>167</v>
      </c>
      <c r="F68" s="58">
        <v>35</v>
      </c>
      <c r="G68" s="58">
        <v>21</v>
      </c>
      <c r="H68" s="58">
        <v>7.35</v>
      </c>
      <c r="I68" s="58">
        <v>42.35</v>
      </c>
      <c r="J68" s="58" t="s">
        <v>20</v>
      </c>
      <c r="K68" s="58"/>
    </row>
    <row r="69" spans="1:11" x14ac:dyDescent="0.25">
      <c r="A69" s="56" t="s">
        <v>53</v>
      </c>
      <c r="B69" s="56" t="s">
        <v>169</v>
      </c>
      <c r="C69" s="56" t="s">
        <v>53</v>
      </c>
      <c r="D69" s="56" t="s">
        <v>166</v>
      </c>
      <c r="E69" s="57" t="s">
        <v>167</v>
      </c>
      <c r="F69" s="58">
        <v>81.180000000000007</v>
      </c>
      <c r="G69" s="58">
        <v>21</v>
      </c>
      <c r="H69" s="58">
        <v>17.05</v>
      </c>
      <c r="I69" s="58">
        <v>98.23</v>
      </c>
      <c r="J69" s="58" t="s">
        <v>20</v>
      </c>
      <c r="K69" s="58"/>
    </row>
    <row r="70" spans="1:11" x14ac:dyDescent="0.25">
      <c r="A70" s="56" t="s">
        <v>53</v>
      </c>
      <c r="B70" s="56" t="s">
        <v>170</v>
      </c>
      <c r="C70" s="56" t="s">
        <v>53</v>
      </c>
      <c r="D70" s="56" t="s">
        <v>166</v>
      </c>
      <c r="E70" s="57" t="s">
        <v>167</v>
      </c>
      <c r="F70" s="58">
        <v>536.91</v>
      </c>
      <c r="G70" s="58">
        <v>21</v>
      </c>
      <c r="H70" s="58">
        <v>112.75</v>
      </c>
      <c r="I70" s="58">
        <v>649.66</v>
      </c>
      <c r="J70" s="58" t="s">
        <v>20</v>
      </c>
      <c r="K70" s="58"/>
    </row>
    <row r="71" spans="1:11" x14ac:dyDescent="0.25">
      <c r="A71" s="56" t="s">
        <v>53</v>
      </c>
      <c r="B71" s="56" t="s">
        <v>159</v>
      </c>
      <c r="C71" s="56" t="s">
        <v>53</v>
      </c>
      <c r="D71" s="56" t="s">
        <v>166</v>
      </c>
      <c r="E71" s="57" t="s">
        <v>167</v>
      </c>
      <c r="F71" s="58">
        <v>402.98</v>
      </c>
      <c r="G71" s="58">
        <v>21</v>
      </c>
      <c r="H71" s="58">
        <v>84.63</v>
      </c>
      <c r="I71" s="58">
        <v>487.61</v>
      </c>
      <c r="J71" s="58" t="s">
        <v>20</v>
      </c>
      <c r="K71" s="58"/>
    </row>
    <row r="72" spans="1:11" x14ac:dyDescent="0.25">
      <c r="A72" s="56" t="s">
        <v>54</v>
      </c>
      <c r="B72" s="56" t="s">
        <v>171</v>
      </c>
      <c r="C72" s="56" t="s">
        <v>54</v>
      </c>
      <c r="D72" s="62" t="s">
        <v>131</v>
      </c>
      <c r="E72" s="57" t="s">
        <v>172</v>
      </c>
      <c r="F72" s="58">
        <v>1053.01</v>
      </c>
      <c r="G72" s="58">
        <v>21</v>
      </c>
      <c r="H72" s="58">
        <v>221.13</v>
      </c>
      <c r="I72" s="58">
        <v>1274.1400000000001</v>
      </c>
      <c r="J72" s="58" t="s">
        <v>20</v>
      </c>
      <c r="K72" s="58"/>
    </row>
    <row r="73" spans="1:11" x14ac:dyDescent="0.25">
      <c r="A73" s="56" t="s">
        <v>54</v>
      </c>
      <c r="B73" s="56" t="s">
        <v>173</v>
      </c>
      <c r="C73" s="56" t="s">
        <v>54</v>
      </c>
      <c r="D73" s="62" t="s">
        <v>131</v>
      </c>
      <c r="E73" s="57" t="s">
        <v>172</v>
      </c>
      <c r="F73" s="58">
        <v>1039.17</v>
      </c>
      <c r="G73" s="58">
        <v>21</v>
      </c>
      <c r="H73" s="58">
        <v>218.23</v>
      </c>
      <c r="I73" s="58">
        <v>1257.4000000000001</v>
      </c>
      <c r="J73" s="58" t="s">
        <v>20</v>
      </c>
      <c r="K73" s="58"/>
    </row>
    <row r="74" spans="1:11" x14ac:dyDescent="0.25">
      <c r="A74" s="56" t="s">
        <v>54</v>
      </c>
      <c r="B74" s="56" t="s">
        <v>160</v>
      </c>
      <c r="C74" s="56" t="s">
        <v>54</v>
      </c>
      <c r="D74" s="56" t="s">
        <v>174</v>
      </c>
      <c r="E74" s="57" t="s">
        <v>172</v>
      </c>
      <c r="F74" s="58">
        <v>64</v>
      </c>
      <c r="G74" s="58">
        <v>21</v>
      </c>
      <c r="H74" s="58">
        <v>13.44</v>
      </c>
      <c r="I74" s="58">
        <v>77.44</v>
      </c>
      <c r="J74" s="58" t="s">
        <v>20</v>
      </c>
      <c r="K74" s="58"/>
    </row>
    <row r="75" spans="1:11" x14ac:dyDescent="0.25">
      <c r="A75" s="56" t="s">
        <v>54</v>
      </c>
      <c r="B75" s="56" t="s">
        <v>175</v>
      </c>
      <c r="C75" s="56" t="s">
        <v>54</v>
      </c>
      <c r="D75" s="62" t="s">
        <v>131</v>
      </c>
      <c r="E75" s="57" t="s">
        <v>172</v>
      </c>
      <c r="F75" s="58">
        <v>136</v>
      </c>
      <c r="G75" s="58">
        <v>21</v>
      </c>
      <c r="H75" s="58">
        <v>28.56</v>
      </c>
      <c r="I75" s="58">
        <v>164.56</v>
      </c>
      <c r="J75" s="58" t="s">
        <v>20</v>
      </c>
      <c r="K75" s="58"/>
    </row>
    <row r="76" spans="1:11" x14ac:dyDescent="0.25">
      <c r="A76" s="56" t="s">
        <v>55</v>
      </c>
      <c r="B76" s="56" t="s">
        <v>102</v>
      </c>
      <c r="C76" s="56" t="s">
        <v>55</v>
      </c>
      <c r="D76" s="62" t="s">
        <v>112</v>
      </c>
      <c r="E76" s="62" t="s">
        <v>176</v>
      </c>
      <c r="F76" s="58">
        <v>4089.8</v>
      </c>
      <c r="G76" s="58">
        <v>21</v>
      </c>
      <c r="H76" s="58">
        <v>858.86</v>
      </c>
      <c r="I76" s="58">
        <v>4948.66</v>
      </c>
      <c r="J76" s="58" t="s">
        <v>19</v>
      </c>
      <c r="K76" s="58">
        <f>+F76</f>
        <v>4089.8</v>
      </c>
    </row>
    <row r="77" spans="1:11" x14ac:dyDescent="0.25">
      <c r="A77" s="56" t="s">
        <v>56</v>
      </c>
      <c r="B77" s="56" t="s">
        <v>150</v>
      </c>
      <c r="C77" s="56" t="s">
        <v>56</v>
      </c>
      <c r="D77" s="56" t="s">
        <v>177</v>
      </c>
      <c r="E77" s="57" t="s">
        <v>178</v>
      </c>
      <c r="F77" s="58">
        <v>1415.28</v>
      </c>
      <c r="G77" s="58">
        <v>21</v>
      </c>
      <c r="H77" s="58">
        <v>297.22000000000003</v>
      </c>
      <c r="I77" s="58">
        <v>1712.5</v>
      </c>
      <c r="J77" s="58" t="s">
        <v>19</v>
      </c>
      <c r="K77" s="58"/>
    </row>
    <row r="78" spans="1:11" x14ac:dyDescent="0.25">
      <c r="A78" s="56" t="s">
        <v>57</v>
      </c>
      <c r="B78" s="56" t="s">
        <v>179</v>
      </c>
      <c r="C78" s="56" t="s">
        <v>57</v>
      </c>
      <c r="D78" s="62" t="s">
        <v>180</v>
      </c>
      <c r="E78" s="62" t="s">
        <v>181</v>
      </c>
      <c r="F78" s="58">
        <v>160</v>
      </c>
      <c r="G78" s="58">
        <v>18</v>
      </c>
      <c r="H78" s="58">
        <v>28.8</v>
      </c>
      <c r="I78" s="58">
        <v>188.8</v>
      </c>
      <c r="J78" s="58" t="s">
        <v>19</v>
      </c>
      <c r="K78" s="58"/>
    </row>
    <row r="79" spans="1:11" x14ac:dyDescent="0.25">
      <c r="A79" s="56" t="s">
        <v>58</v>
      </c>
      <c r="B79" s="56" t="s">
        <v>182</v>
      </c>
      <c r="C79" s="56" t="s">
        <v>58</v>
      </c>
      <c r="D79" s="62" t="s">
        <v>180</v>
      </c>
      <c r="E79" s="62" t="s">
        <v>181</v>
      </c>
      <c r="F79" s="58">
        <v>500</v>
      </c>
      <c r="G79" s="58">
        <v>21</v>
      </c>
      <c r="H79" s="58">
        <v>105</v>
      </c>
      <c r="I79" s="58">
        <v>605</v>
      </c>
      <c r="J79" s="58" t="s">
        <v>19</v>
      </c>
      <c r="K79" s="58"/>
    </row>
    <row r="80" spans="1:11" x14ac:dyDescent="0.25">
      <c r="A80" s="56" t="s">
        <v>58</v>
      </c>
      <c r="B80" s="56" t="s">
        <v>183</v>
      </c>
      <c r="C80" s="56" t="s">
        <v>58</v>
      </c>
      <c r="D80" s="62" t="s">
        <v>180</v>
      </c>
      <c r="E80" s="62" t="s">
        <v>181</v>
      </c>
      <c r="F80" s="58">
        <v>500</v>
      </c>
      <c r="G80" s="58">
        <v>21</v>
      </c>
      <c r="H80" s="58">
        <v>105</v>
      </c>
      <c r="I80" s="58">
        <v>605</v>
      </c>
      <c r="J80" s="58" t="s">
        <v>19</v>
      </c>
      <c r="K80" s="58"/>
    </row>
    <row r="81" spans="1:11" x14ac:dyDescent="0.25">
      <c r="A81" s="56" t="s">
        <v>58</v>
      </c>
      <c r="B81" s="56" t="s">
        <v>128</v>
      </c>
      <c r="C81" s="56" t="s">
        <v>58</v>
      </c>
      <c r="D81" s="62" t="s">
        <v>180</v>
      </c>
      <c r="E81" s="62" t="s">
        <v>181</v>
      </c>
      <c r="F81" s="58">
        <v>500</v>
      </c>
      <c r="G81" s="58">
        <v>21</v>
      </c>
      <c r="H81" s="58">
        <v>105</v>
      </c>
      <c r="I81" s="58">
        <v>605</v>
      </c>
      <c r="J81" s="58" t="s">
        <v>19</v>
      </c>
      <c r="K81" s="58">
        <f>+F81</f>
        <v>500</v>
      </c>
    </row>
    <row r="82" spans="1:11" x14ac:dyDescent="0.25">
      <c r="A82" s="56" t="s">
        <v>58</v>
      </c>
      <c r="B82" s="56" t="s">
        <v>184</v>
      </c>
      <c r="C82" s="56" t="s">
        <v>58</v>
      </c>
      <c r="D82" s="62" t="s">
        <v>180</v>
      </c>
      <c r="E82" s="62" t="s">
        <v>181</v>
      </c>
      <c r="F82" s="58">
        <v>500</v>
      </c>
      <c r="G82" s="58">
        <v>21</v>
      </c>
      <c r="H82" s="58">
        <v>105</v>
      </c>
      <c r="I82" s="58">
        <v>605</v>
      </c>
      <c r="J82" s="58" t="s">
        <v>19</v>
      </c>
      <c r="K82" s="58"/>
    </row>
    <row r="83" spans="1:11" x14ac:dyDescent="0.25">
      <c r="A83" s="56" t="s">
        <v>58</v>
      </c>
      <c r="B83" s="56" t="s">
        <v>185</v>
      </c>
      <c r="C83" s="56" t="s">
        <v>58</v>
      </c>
      <c r="D83" s="62" t="s">
        <v>180</v>
      </c>
      <c r="E83" s="62" t="s">
        <v>181</v>
      </c>
      <c r="F83" s="58">
        <v>500</v>
      </c>
      <c r="G83" s="58">
        <v>21</v>
      </c>
      <c r="H83" s="58">
        <v>105</v>
      </c>
      <c r="I83" s="58">
        <v>605</v>
      </c>
      <c r="J83" s="58" t="s">
        <v>19</v>
      </c>
      <c r="K83" s="58"/>
    </row>
    <row r="84" spans="1:11" x14ac:dyDescent="0.25">
      <c r="A84" s="56" t="s">
        <v>58</v>
      </c>
      <c r="B84" s="56" t="s">
        <v>186</v>
      </c>
      <c r="C84" s="56" t="s">
        <v>58</v>
      </c>
      <c r="D84" s="62" t="s">
        <v>180</v>
      </c>
      <c r="E84" s="62" t="s">
        <v>181</v>
      </c>
      <c r="F84" s="58">
        <v>500</v>
      </c>
      <c r="G84" s="58">
        <v>21</v>
      </c>
      <c r="H84" s="58">
        <v>105</v>
      </c>
      <c r="I84" s="58">
        <v>605</v>
      </c>
      <c r="J84" s="58" t="s">
        <v>19</v>
      </c>
      <c r="K84" s="58"/>
    </row>
    <row r="85" spans="1:11" x14ac:dyDescent="0.25">
      <c r="A85" s="56" t="s">
        <v>58</v>
      </c>
      <c r="B85" s="56" t="s">
        <v>187</v>
      </c>
      <c r="C85" s="56" t="s">
        <v>58</v>
      </c>
      <c r="D85" s="62" t="s">
        <v>180</v>
      </c>
      <c r="E85" s="62" t="s">
        <v>181</v>
      </c>
      <c r="F85" s="58">
        <v>500</v>
      </c>
      <c r="G85" s="58">
        <v>21</v>
      </c>
      <c r="H85" s="58">
        <v>105</v>
      </c>
      <c r="I85" s="58">
        <v>605</v>
      </c>
      <c r="J85" s="58" t="s">
        <v>19</v>
      </c>
      <c r="K85" s="58"/>
    </row>
    <row r="86" spans="1:11" x14ac:dyDescent="0.25">
      <c r="A86" s="56" t="s">
        <v>58</v>
      </c>
      <c r="B86" s="56" t="s">
        <v>188</v>
      </c>
      <c r="C86" s="56" t="s">
        <v>58</v>
      </c>
      <c r="D86" s="62" t="s">
        <v>180</v>
      </c>
      <c r="E86" s="62" t="s">
        <v>181</v>
      </c>
      <c r="F86" s="58">
        <v>500</v>
      </c>
      <c r="G86" s="58">
        <v>21</v>
      </c>
      <c r="H86" s="58">
        <v>105</v>
      </c>
      <c r="I86" s="58">
        <v>605</v>
      </c>
      <c r="J86" s="58" t="s">
        <v>19</v>
      </c>
      <c r="K86" s="58"/>
    </row>
    <row r="87" spans="1:11" x14ac:dyDescent="0.25">
      <c r="A87" s="56" t="s">
        <v>58</v>
      </c>
      <c r="B87" s="56" t="s">
        <v>189</v>
      </c>
      <c r="C87" s="56" t="s">
        <v>58</v>
      </c>
      <c r="D87" s="62" t="s">
        <v>180</v>
      </c>
      <c r="E87" s="62" t="s">
        <v>181</v>
      </c>
      <c r="F87" s="58">
        <v>500</v>
      </c>
      <c r="G87" s="58">
        <v>21</v>
      </c>
      <c r="H87" s="58">
        <v>105</v>
      </c>
      <c r="I87" s="58">
        <v>605</v>
      </c>
      <c r="J87" s="58" t="s">
        <v>19</v>
      </c>
      <c r="K87" s="58"/>
    </row>
    <row r="88" spans="1:11" x14ac:dyDescent="0.25">
      <c r="A88" s="56" t="s">
        <v>58</v>
      </c>
      <c r="B88" s="56" t="s">
        <v>190</v>
      </c>
      <c r="C88" s="56" t="s">
        <v>58</v>
      </c>
      <c r="D88" s="62" t="s">
        <v>180</v>
      </c>
      <c r="E88" s="62" t="s">
        <v>181</v>
      </c>
      <c r="F88" s="58">
        <v>500</v>
      </c>
      <c r="G88" s="58">
        <v>21</v>
      </c>
      <c r="H88" s="58">
        <v>105</v>
      </c>
      <c r="I88" s="58">
        <v>605</v>
      </c>
      <c r="J88" s="58" t="s">
        <v>19</v>
      </c>
      <c r="K88" s="58"/>
    </row>
    <row r="89" spans="1:11" x14ac:dyDescent="0.25">
      <c r="A89" s="56" t="s">
        <v>58</v>
      </c>
      <c r="B89" s="56" t="s">
        <v>191</v>
      </c>
      <c r="C89" s="56" t="s">
        <v>58</v>
      </c>
      <c r="D89" s="62" t="s">
        <v>180</v>
      </c>
      <c r="E89" s="62" t="s">
        <v>181</v>
      </c>
      <c r="F89" s="58">
        <v>500</v>
      </c>
      <c r="G89" s="58">
        <v>21</v>
      </c>
      <c r="H89" s="58">
        <v>105</v>
      </c>
      <c r="I89" s="58">
        <v>605</v>
      </c>
      <c r="J89" s="58" t="s">
        <v>19</v>
      </c>
      <c r="K89" s="58"/>
    </row>
    <row r="90" spans="1:11" x14ac:dyDescent="0.25">
      <c r="A90" s="56" t="s">
        <v>58</v>
      </c>
      <c r="B90" s="56" t="s">
        <v>192</v>
      </c>
      <c r="C90" s="56" t="s">
        <v>58</v>
      </c>
      <c r="D90" s="62" t="s">
        <v>180</v>
      </c>
      <c r="E90" s="62" t="s">
        <v>181</v>
      </c>
      <c r="F90" s="58">
        <v>500</v>
      </c>
      <c r="G90" s="58">
        <v>21</v>
      </c>
      <c r="H90" s="58">
        <v>105</v>
      </c>
      <c r="I90" s="58">
        <v>605</v>
      </c>
      <c r="J90" s="58" t="s">
        <v>19</v>
      </c>
      <c r="K90" s="58"/>
    </row>
    <row r="91" spans="1:11" x14ac:dyDescent="0.25">
      <c r="A91" s="56" t="s">
        <v>58</v>
      </c>
      <c r="B91" s="56" t="s">
        <v>94</v>
      </c>
      <c r="C91" s="56" t="s">
        <v>58</v>
      </c>
      <c r="D91" s="62" t="s">
        <v>180</v>
      </c>
      <c r="E91" s="62" t="s">
        <v>181</v>
      </c>
      <c r="F91" s="58">
        <v>800</v>
      </c>
      <c r="G91" s="58">
        <v>21</v>
      </c>
      <c r="H91" s="58">
        <v>168</v>
      </c>
      <c r="I91" s="58">
        <v>968</v>
      </c>
      <c r="J91" s="58" t="s">
        <v>19</v>
      </c>
      <c r="K91" s="58"/>
    </row>
    <row r="92" spans="1:11" x14ac:dyDescent="0.25">
      <c r="A92" s="56" t="s">
        <v>58</v>
      </c>
      <c r="B92" s="56" t="s">
        <v>94</v>
      </c>
      <c r="C92" s="56" t="s">
        <v>58</v>
      </c>
      <c r="D92" s="62" t="s">
        <v>180</v>
      </c>
      <c r="E92" s="62" t="s">
        <v>181</v>
      </c>
      <c r="F92" s="58">
        <v>800</v>
      </c>
      <c r="G92" s="58">
        <v>21</v>
      </c>
      <c r="H92" s="58">
        <v>168</v>
      </c>
      <c r="I92" s="58">
        <v>968</v>
      </c>
      <c r="J92" s="58" t="s">
        <v>19</v>
      </c>
      <c r="K92" s="58"/>
    </row>
    <row r="93" spans="1:11" x14ac:dyDescent="0.25">
      <c r="A93" s="56" t="s">
        <v>59</v>
      </c>
      <c r="B93" s="56" t="s">
        <v>183</v>
      </c>
      <c r="C93" s="56" t="s">
        <v>59</v>
      </c>
      <c r="D93" s="62" t="s">
        <v>193</v>
      </c>
      <c r="E93" s="62" t="s">
        <v>194</v>
      </c>
      <c r="F93" s="58">
        <v>750</v>
      </c>
      <c r="G93" s="58">
        <v>21</v>
      </c>
      <c r="H93" s="58">
        <v>157.5</v>
      </c>
      <c r="I93" s="58">
        <v>907.5</v>
      </c>
      <c r="J93" s="58" t="s">
        <v>19</v>
      </c>
      <c r="K93" s="58"/>
    </row>
    <row r="94" spans="1:11" x14ac:dyDescent="0.25">
      <c r="A94" s="56" t="s">
        <v>59</v>
      </c>
      <c r="B94" s="56" t="s">
        <v>94</v>
      </c>
      <c r="C94" s="56" t="s">
        <v>59</v>
      </c>
      <c r="D94" s="62" t="s">
        <v>195</v>
      </c>
      <c r="E94" s="62" t="s">
        <v>194</v>
      </c>
      <c r="F94" s="58">
        <v>850</v>
      </c>
      <c r="G94" s="58">
        <v>21</v>
      </c>
      <c r="H94" s="58">
        <v>178.5</v>
      </c>
      <c r="I94" s="58">
        <v>1028.5</v>
      </c>
      <c r="J94" s="58" t="s">
        <v>19</v>
      </c>
      <c r="K94" s="58"/>
    </row>
    <row r="95" spans="1:11" x14ac:dyDescent="0.25">
      <c r="A95" s="56" t="s">
        <v>61</v>
      </c>
      <c r="B95" s="56" t="s">
        <v>151</v>
      </c>
      <c r="C95" s="56" t="s">
        <v>61</v>
      </c>
      <c r="D95" s="62" t="s">
        <v>196</v>
      </c>
      <c r="E95" s="62" t="s">
        <v>197</v>
      </c>
      <c r="F95" s="58">
        <v>23.54</v>
      </c>
      <c r="G95" s="58">
        <v>21</v>
      </c>
      <c r="H95" s="58">
        <v>4.9400000000000004</v>
      </c>
      <c r="I95" s="58">
        <v>28.48</v>
      </c>
      <c r="J95" s="58" t="s">
        <v>19</v>
      </c>
      <c r="K95" s="58"/>
    </row>
    <row r="96" spans="1:11" x14ac:dyDescent="0.25">
      <c r="A96" s="56" t="s">
        <v>62</v>
      </c>
      <c r="B96" s="56" t="s">
        <v>198</v>
      </c>
      <c r="C96" s="56" t="s">
        <v>62</v>
      </c>
      <c r="D96" s="62" t="s">
        <v>199</v>
      </c>
      <c r="E96" s="62" t="s">
        <v>200</v>
      </c>
      <c r="F96" s="58">
        <v>52.55</v>
      </c>
      <c r="G96" s="58">
        <v>10</v>
      </c>
      <c r="H96" s="58">
        <v>5.26</v>
      </c>
      <c r="I96" s="58">
        <v>57.81</v>
      </c>
      <c r="J96" s="58" t="s">
        <v>19</v>
      </c>
      <c r="K96" s="58"/>
    </row>
    <row r="97" spans="1:11" x14ac:dyDescent="0.25">
      <c r="A97" s="56" t="s">
        <v>62</v>
      </c>
      <c r="B97" s="56" t="s">
        <v>198</v>
      </c>
      <c r="C97" s="56" t="s">
        <v>62</v>
      </c>
      <c r="D97" s="62" t="s">
        <v>199</v>
      </c>
      <c r="E97" s="62" t="s">
        <v>200</v>
      </c>
      <c r="F97" s="58">
        <v>29.21</v>
      </c>
      <c r="G97" s="58">
        <v>21</v>
      </c>
      <c r="H97" s="58">
        <v>6.13</v>
      </c>
      <c r="I97" s="58">
        <v>35.340000000000003</v>
      </c>
      <c r="J97" s="58" t="s">
        <v>19</v>
      </c>
      <c r="K97" s="58"/>
    </row>
    <row r="98" spans="1:11" x14ac:dyDescent="0.25">
      <c r="A98" s="56" t="s">
        <v>62</v>
      </c>
      <c r="B98" s="56" t="s">
        <v>201</v>
      </c>
      <c r="C98" s="56" t="s">
        <v>62</v>
      </c>
      <c r="D98" s="62" t="s">
        <v>199</v>
      </c>
      <c r="E98" s="62" t="s">
        <v>200</v>
      </c>
      <c r="F98" s="58">
        <v>30</v>
      </c>
      <c r="G98" s="58">
        <v>10</v>
      </c>
      <c r="H98" s="58">
        <v>3</v>
      </c>
      <c r="I98" s="58">
        <v>33</v>
      </c>
      <c r="J98" s="58" t="s">
        <v>19</v>
      </c>
      <c r="K98" s="58"/>
    </row>
    <row r="99" spans="1:11" x14ac:dyDescent="0.25">
      <c r="A99" s="56" t="s">
        <v>62</v>
      </c>
      <c r="B99" s="56" t="s">
        <v>201</v>
      </c>
      <c r="C99" s="56" t="s">
        <v>62</v>
      </c>
      <c r="D99" s="62" t="s">
        <v>199</v>
      </c>
      <c r="E99" s="62" t="s">
        <v>200</v>
      </c>
      <c r="F99" s="58">
        <v>13</v>
      </c>
      <c r="G99" s="58">
        <v>21</v>
      </c>
      <c r="H99" s="58">
        <v>2.73</v>
      </c>
      <c r="I99" s="58">
        <v>15.73</v>
      </c>
      <c r="J99" s="58" t="s">
        <v>19</v>
      </c>
      <c r="K99" s="58"/>
    </row>
    <row r="100" spans="1:11" x14ac:dyDescent="0.25">
      <c r="A100" s="56" t="s">
        <v>62</v>
      </c>
      <c r="B100" s="56" t="s">
        <v>202</v>
      </c>
      <c r="C100" s="56" t="s">
        <v>62</v>
      </c>
      <c r="D100" s="62" t="s">
        <v>199</v>
      </c>
      <c r="E100" s="62" t="s">
        <v>200</v>
      </c>
      <c r="F100" s="58">
        <v>53.94</v>
      </c>
      <c r="G100" s="58">
        <v>10</v>
      </c>
      <c r="H100" s="58">
        <v>5.39</v>
      </c>
      <c r="I100" s="58">
        <v>59.33</v>
      </c>
      <c r="J100" s="58" t="s">
        <v>19</v>
      </c>
      <c r="K100" s="58"/>
    </row>
    <row r="101" spans="1:11" x14ac:dyDescent="0.25">
      <c r="A101" s="56" t="s">
        <v>62</v>
      </c>
      <c r="B101" s="56" t="s">
        <v>202</v>
      </c>
      <c r="C101" s="56" t="s">
        <v>62</v>
      </c>
      <c r="D101" s="62" t="s">
        <v>199</v>
      </c>
      <c r="E101" s="62" t="s">
        <v>200</v>
      </c>
      <c r="F101" s="58">
        <v>32.56</v>
      </c>
      <c r="G101" s="58">
        <v>21</v>
      </c>
      <c r="H101" s="58">
        <v>6.84</v>
      </c>
      <c r="I101" s="58">
        <v>39.4</v>
      </c>
      <c r="J101" s="58" t="s">
        <v>19</v>
      </c>
      <c r="K101" s="58"/>
    </row>
    <row r="102" spans="1:11" x14ac:dyDescent="0.25">
      <c r="A102" s="56" t="s">
        <v>63</v>
      </c>
      <c r="B102" s="56" t="s">
        <v>78</v>
      </c>
      <c r="C102" s="56" t="s">
        <v>63</v>
      </c>
      <c r="D102" s="56" t="s">
        <v>79</v>
      </c>
      <c r="E102" s="57" t="s">
        <v>203</v>
      </c>
      <c r="F102" s="58">
        <v>7554.72</v>
      </c>
      <c r="G102" s="58">
        <v>21</v>
      </c>
      <c r="H102" s="58">
        <v>1586.49</v>
      </c>
      <c r="I102" s="58">
        <v>9141.2099999999991</v>
      </c>
      <c r="J102" s="58" t="s">
        <v>19</v>
      </c>
      <c r="K102" s="58"/>
    </row>
    <row r="103" spans="1:11" x14ac:dyDescent="0.25">
      <c r="A103" s="56" t="s">
        <v>64</v>
      </c>
      <c r="B103" s="56" t="s">
        <v>102</v>
      </c>
      <c r="C103" s="56" t="s">
        <v>64</v>
      </c>
      <c r="D103" s="62" t="s">
        <v>204</v>
      </c>
      <c r="E103" s="62" t="s">
        <v>205</v>
      </c>
      <c r="F103" s="58">
        <v>760</v>
      </c>
      <c r="G103" s="58">
        <v>21</v>
      </c>
      <c r="H103" s="58">
        <v>159.6</v>
      </c>
      <c r="I103" s="58">
        <v>919.6</v>
      </c>
      <c r="J103" s="58" t="s">
        <v>19</v>
      </c>
      <c r="K103" s="58"/>
    </row>
    <row r="104" spans="1:11" x14ac:dyDescent="0.25">
      <c r="A104" s="56" t="s">
        <v>64</v>
      </c>
      <c r="B104" s="56" t="s">
        <v>206</v>
      </c>
      <c r="C104" s="56" t="s">
        <v>64</v>
      </c>
      <c r="D104" s="62" t="s">
        <v>131</v>
      </c>
      <c r="E104" s="62" t="s">
        <v>205</v>
      </c>
      <c r="F104" s="58">
        <v>1518.63</v>
      </c>
      <c r="G104" s="58">
        <v>21</v>
      </c>
      <c r="H104" s="58">
        <v>318.91000000000003</v>
      </c>
      <c r="I104" s="58">
        <v>1837.54</v>
      </c>
      <c r="J104" s="58" t="s">
        <v>20</v>
      </c>
      <c r="K104" s="58"/>
    </row>
    <row r="105" spans="1:11" x14ac:dyDescent="0.25">
      <c r="A105" s="56" t="s">
        <v>64</v>
      </c>
      <c r="B105" s="56" t="s">
        <v>184</v>
      </c>
      <c r="C105" s="56" t="s">
        <v>64</v>
      </c>
      <c r="D105" s="62" t="s">
        <v>204</v>
      </c>
      <c r="E105" s="62" t="s">
        <v>205</v>
      </c>
      <c r="F105" s="58">
        <v>40</v>
      </c>
      <c r="G105" s="58">
        <v>21</v>
      </c>
      <c r="H105" s="58">
        <v>8.4</v>
      </c>
      <c r="I105" s="58">
        <v>48.4</v>
      </c>
      <c r="J105" s="58" t="s">
        <v>20</v>
      </c>
      <c r="K105" s="58"/>
    </row>
    <row r="106" spans="1:11" x14ac:dyDescent="0.25">
      <c r="A106" s="56" t="s">
        <v>64</v>
      </c>
      <c r="B106" s="56" t="s">
        <v>175</v>
      </c>
      <c r="C106" s="56" t="s">
        <v>64</v>
      </c>
      <c r="D106" s="62" t="s">
        <v>131</v>
      </c>
      <c r="E106" s="62" t="s">
        <v>205</v>
      </c>
      <c r="F106" s="58">
        <v>999</v>
      </c>
      <c r="G106" s="58">
        <v>21</v>
      </c>
      <c r="H106" s="58">
        <v>209.79</v>
      </c>
      <c r="I106" s="58">
        <v>1208.79</v>
      </c>
      <c r="J106" s="58" t="s">
        <v>20</v>
      </c>
      <c r="K106" s="58"/>
    </row>
    <row r="107" spans="1:11" x14ac:dyDescent="0.25">
      <c r="A107" s="56" t="s">
        <v>64</v>
      </c>
      <c r="B107" s="56" t="s">
        <v>207</v>
      </c>
      <c r="C107" s="56" t="s">
        <v>64</v>
      </c>
      <c r="D107" s="62" t="s">
        <v>131</v>
      </c>
      <c r="E107" s="62" t="s">
        <v>205</v>
      </c>
      <c r="F107" s="58">
        <v>1759.21</v>
      </c>
      <c r="G107" s="58">
        <v>21</v>
      </c>
      <c r="H107" s="58">
        <v>369.43</v>
      </c>
      <c r="I107" s="58">
        <v>2128.64</v>
      </c>
      <c r="J107" s="58" t="s">
        <v>20</v>
      </c>
      <c r="K107" s="58"/>
    </row>
    <row r="108" spans="1:11" x14ac:dyDescent="0.25">
      <c r="A108" s="56" t="s">
        <v>64</v>
      </c>
      <c r="B108" s="56" t="s">
        <v>208</v>
      </c>
      <c r="C108" s="56" t="s">
        <v>64</v>
      </c>
      <c r="D108" s="62" t="s">
        <v>131</v>
      </c>
      <c r="E108" s="62" t="s">
        <v>205</v>
      </c>
      <c r="F108" s="58">
        <v>452</v>
      </c>
      <c r="G108" s="58">
        <v>21</v>
      </c>
      <c r="H108" s="58">
        <v>94.92</v>
      </c>
      <c r="I108" s="58">
        <v>546.91999999999996</v>
      </c>
      <c r="J108" s="58" t="s">
        <v>20</v>
      </c>
      <c r="K108" s="58"/>
    </row>
    <row r="109" spans="1:11" x14ac:dyDescent="0.25">
      <c r="A109" s="56" t="s">
        <v>64</v>
      </c>
      <c r="B109" s="56" t="s">
        <v>209</v>
      </c>
      <c r="C109" s="56" t="s">
        <v>64</v>
      </c>
      <c r="D109" s="62" t="s">
        <v>131</v>
      </c>
      <c r="E109" s="62" t="s">
        <v>205</v>
      </c>
      <c r="F109" s="58">
        <v>332.35</v>
      </c>
      <c r="G109" s="58">
        <v>21</v>
      </c>
      <c r="H109" s="58">
        <v>69.790000000000006</v>
      </c>
      <c r="I109" s="58">
        <v>402.14</v>
      </c>
      <c r="J109" s="58" t="s">
        <v>20</v>
      </c>
      <c r="K109" s="58"/>
    </row>
    <row r="110" spans="1:11" x14ac:dyDescent="0.25">
      <c r="A110" s="56" t="s">
        <v>64</v>
      </c>
      <c r="B110" s="56" t="s">
        <v>210</v>
      </c>
      <c r="C110" s="56" t="s">
        <v>64</v>
      </c>
      <c r="D110" s="62" t="s">
        <v>131</v>
      </c>
      <c r="E110" s="62" t="s">
        <v>205</v>
      </c>
      <c r="F110" s="58">
        <v>471.88</v>
      </c>
      <c r="G110" s="58">
        <v>21</v>
      </c>
      <c r="H110" s="58">
        <v>99.09</v>
      </c>
      <c r="I110" s="58">
        <v>570.97</v>
      </c>
      <c r="J110" s="58" t="s">
        <v>20</v>
      </c>
      <c r="K110" s="58"/>
    </row>
    <row r="111" spans="1:11" x14ac:dyDescent="0.25">
      <c r="A111" s="56" t="s">
        <v>64</v>
      </c>
      <c r="B111" s="56" t="s">
        <v>210</v>
      </c>
      <c r="C111" s="56" t="s">
        <v>64</v>
      </c>
      <c r="D111" s="62" t="s">
        <v>131</v>
      </c>
      <c r="E111" s="62" t="s">
        <v>205</v>
      </c>
      <c r="F111" s="58">
        <v>360</v>
      </c>
      <c r="G111" s="58">
        <v>21</v>
      </c>
      <c r="H111" s="58">
        <v>75.599999999999994</v>
      </c>
      <c r="I111" s="58">
        <v>435.6</v>
      </c>
      <c r="J111" s="58" t="s">
        <v>20</v>
      </c>
      <c r="K111" s="58"/>
    </row>
    <row r="112" spans="1:11" x14ac:dyDescent="0.25">
      <c r="A112" s="56" t="s">
        <v>64</v>
      </c>
      <c r="B112" s="56" t="s">
        <v>110</v>
      </c>
      <c r="C112" s="56" t="s">
        <v>64</v>
      </c>
      <c r="D112" s="62" t="s">
        <v>131</v>
      </c>
      <c r="E112" s="62" t="s">
        <v>205</v>
      </c>
      <c r="F112" s="58">
        <v>777.82</v>
      </c>
      <c r="G112" s="58">
        <v>21</v>
      </c>
      <c r="H112" s="58">
        <v>163.34</v>
      </c>
      <c r="I112" s="58">
        <v>941.16</v>
      </c>
      <c r="J112" s="58" t="s">
        <v>20</v>
      </c>
      <c r="K112" s="58"/>
    </row>
    <row r="113" spans="1:11" x14ac:dyDescent="0.25">
      <c r="A113" s="56" t="s">
        <v>64</v>
      </c>
      <c r="B113" s="56" t="s">
        <v>152</v>
      </c>
      <c r="C113" s="56" t="s">
        <v>64</v>
      </c>
      <c r="D113" s="62" t="s">
        <v>131</v>
      </c>
      <c r="E113" s="62" t="s">
        <v>205</v>
      </c>
      <c r="F113" s="58">
        <v>166.07</v>
      </c>
      <c r="G113" s="58">
        <v>21</v>
      </c>
      <c r="H113" s="58">
        <v>34.869999999999997</v>
      </c>
      <c r="I113" s="58">
        <v>200.94</v>
      </c>
      <c r="J113" s="58" t="s">
        <v>20</v>
      </c>
      <c r="K113" s="58"/>
    </row>
    <row r="114" spans="1:11" x14ac:dyDescent="0.25">
      <c r="A114" s="56" t="s">
        <v>64</v>
      </c>
      <c r="B114" s="56" t="s">
        <v>152</v>
      </c>
      <c r="C114" s="56" t="s">
        <v>64</v>
      </c>
      <c r="D114" s="62" t="s">
        <v>131</v>
      </c>
      <c r="E114" s="62" t="s">
        <v>205</v>
      </c>
      <c r="F114" s="58">
        <v>480</v>
      </c>
      <c r="G114" s="58">
        <v>21</v>
      </c>
      <c r="H114" s="58">
        <v>100.8</v>
      </c>
      <c r="I114" s="58">
        <v>580.79999999999995</v>
      </c>
      <c r="J114" s="58" t="s">
        <v>20</v>
      </c>
      <c r="K114" s="58"/>
    </row>
  </sheetData>
  <autoFilter ref="B3:N114"/>
  <mergeCells count="1">
    <mergeCell ref="B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16 AREA CONTRATACIÓN I (CL-5.1)</vt:lpstr>
      <vt:lpstr>16 resumen contratos menores</vt:lpstr>
      <vt:lpstr>facturas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Inma</dc:creator>
  <cp:lastModifiedBy>Inma</cp:lastModifiedBy>
  <dcterms:created xsi:type="dcterms:W3CDTF">2017-06-13T16:56:41Z</dcterms:created>
  <dcterms:modified xsi:type="dcterms:W3CDTF">2017-06-13T16:59:10Z</dcterms:modified>
</cp:coreProperties>
</file>