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5" windowWidth="11580" windowHeight="4920" tabRatio="597" firstSheet="1" activeTab="3"/>
  </bookViews>
  <sheets>
    <sheet name="DATOS IDENTIFICATIVOS" sheetId="1" r:id="rId1"/>
    <sheet name="EP1 PRESUPUESTO ADTIVO GASTOS" sheetId="2" r:id="rId2"/>
    <sheet name="EP2 PRESUPUESTO ADMINIS INGRES" sheetId="3" r:id="rId3"/>
    <sheet name="EP3PRESUPUESTO EXPLOTACION" sheetId="4" r:id="rId4"/>
    <sheet name="EP4 PPTO CAPITAL" sheetId="5" r:id="rId5"/>
    <sheet name="EP5 OBJETIVOS Y ACTIVIDADES" sheetId="6" r:id="rId6"/>
    <sheet name="EP6PERSONAL " sheetId="7" r:id="rId7"/>
    <sheet name="EP7" sheetId="8" r:id="rId8"/>
    <sheet name="EP9 SUBVENCIONES A RECIBIR" sheetId="9" r:id="rId9"/>
    <sheet name="EP10 MEMORIA SUBV A RECIBIR" sheetId="10" r:id="rId10"/>
    <sheet name="EP11SUBV A CONCEDER " sheetId="11" r:id="rId11"/>
    <sheet name="EP12 MEMORIA SUBV.A CONCEDER" sheetId="12" r:id="rId12"/>
    <sheet name="EP 13 PROYECTOS DE INVERSION" sheetId="13" r:id="rId13"/>
    <sheet name="EP 14 MEMORIA PROYECTOS" sheetId="14" r:id="rId14"/>
    <sheet name="EP15 MEMORIA EXPLICATIVA" sheetId="15" r:id="rId15"/>
    <sheet name="Ingresos v46" sheetId="16" state="hidden" r:id="rId16"/>
    <sheet name="Ingresos v45" sheetId="17" state="hidden" r:id="rId17"/>
    <sheet name="Gastos v46" sheetId="18" state="hidden" r:id="rId18"/>
    <sheet name="Gastos v45" sheetId="19" state="hidden" r:id="rId19"/>
    <sheet name="Alta proyectos" sheetId="20" state="hidden" r:id="rId20"/>
    <sheet name="Dotación proyectos v46" sheetId="21" state="hidden" r:id="rId21"/>
    <sheet name="Dotación proyectos v45" sheetId="22" state="hidden" r:id="rId22"/>
    <sheet name="Objetivos y Actividades" sheetId="23" state="hidden" r:id="rId23"/>
    <sheet name="Asignacion corrientes capital g" sheetId="24" state="hidden" r:id="rId24"/>
    <sheet name="Asignacion corrientes capital i" sheetId="25" state="hidden" r:id="rId25"/>
    <sheet name="EMPRESA- PROGRAMA" sheetId="26" state="hidden" r:id="rId26"/>
  </sheets>
  <externalReferences>
    <externalReference r:id="rId29"/>
  </externalReferences>
  <definedNames>
    <definedName name="_xlnm._FilterDatabase" localSheetId="25" hidden="1">'EMPRESA- PROGRAMA'!$A$1:$G$1</definedName>
    <definedName name="_xlnm.Print_Area" localSheetId="14">'EP15 MEMORIA EXPLICATIVA'!$A$1:$F$50</definedName>
    <definedName name="_xlnm.Print_Area" localSheetId="4">'EP4 PPTO CAPITAL'!#REF!</definedName>
    <definedName name="_xlnm.Print_Area" localSheetId="5">'EP5 OBJETIVOS Y ACTIVIDADES'!$A$1:$D$51</definedName>
    <definedName name="_xlnm.Print_Area" localSheetId="8">'EP9 SUBVENCIONES A RECIBIR'!$A$1:$F$24</definedName>
    <definedName name="cancelar" localSheetId="1">'EP1 PRESUPUESTO ADTIVO GASTOS'!cancelar</definedName>
    <definedName name="cancelar" localSheetId="2">'EP2 PRESUPUESTO ADMINIS INGRES'!cancelar</definedName>
    <definedName name="cancelar" localSheetId="6">'EP6PERSONAL '!cancelar</definedName>
    <definedName name="cancelar" localSheetId="8">'EP9 SUBVENCIONES A RECIBIR'!cancelar</definedName>
    <definedName name="cancelar" localSheetId="17">'Gastos v46'!cancelar</definedName>
    <definedName name="cancelar" localSheetId="15">'Ingresos v46'!cancelar</definedName>
    <definedName name="cancelar">[0]!cancelar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OLE_LINK1" localSheetId="4">'EP4 PPTO CAPITAL'!#REF!</definedName>
    <definedName name="TEST0">#REF!</definedName>
    <definedName name="TESTHKEY">#REF!</definedName>
    <definedName name="_xlnm.Print_Titles" localSheetId="1">'EP1 PRESUPUESTO ADTIVO GASTOS'!$1:$9</definedName>
    <definedName name="_xlnm.Print_Titles" localSheetId="2">'EP2 PRESUPUESTO ADMINIS INGRES'!$1:$10</definedName>
    <definedName name="_xlnm.Print_Titles" localSheetId="3">'EP3PRESUPUESTO EXPLOTACION'!$1:$10</definedName>
    <definedName name="_xlnm.Print_Titles" localSheetId="5">'EP5 OBJETIVOS Y ACTIVIDADES'!$1:$12</definedName>
  </definedNames>
  <calcPr fullCalcOnLoad="1"/>
</workbook>
</file>

<file path=xl/sharedStrings.xml><?xml version="1.0" encoding="utf-8"?>
<sst xmlns="http://schemas.openxmlformats.org/spreadsheetml/2006/main" count="2914" uniqueCount="896">
  <si>
    <t>FICHA EP12   APORT. Y SUBV. A CONCEDER</t>
  </si>
  <si>
    <r>
      <t>PROGRAMA DE ACTUACION, INVERSIONES Y FINANCIACION</t>
    </r>
    <r>
      <rPr>
        <b/>
        <sz val="11"/>
        <rFont val="Arial"/>
        <family val="2"/>
      </rPr>
      <t xml:space="preserve">. </t>
    </r>
  </si>
  <si>
    <t>MEMORIA DE ACTUACION, INVERSIONES Y FINANCIACION</t>
  </si>
  <si>
    <t>DENOMINACIÓN</t>
  </si>
  <si>
    <t>FICHA EP10   MEMORIA APORT Y SUBV A REICIBIR</t>
  </si>
  <si>
    <t>MEMORIA DE APORTACIONES Y SUBVENCIONES A RECIBIR</t>
  </si>
  <si>
    <t>Financiar el coste del alojamiento y manutención de los deportistas integrados dentro</t>
  </si>
  <si>
    <t>de los distintos programas de tecnificación que se encuentran concentrados en el centro.</t>
  </si>
  <si>
    <t>Financiar el gasto de agua, luz,teléfono, mantenimiento instalaciones, etc</t>
  </si>
  <si>
    <t>INVERSIÓN</t>
  </si>
  <si>
    <t xml:space="preserve">Clave </t>
  </si>
  <si>
    <t xml:space="preserve">A) OPERACIONES CONTINUADAS </t>
  </si>
  <si>
    <t xml:space="preserve">1. IMPORTE NETO DE LA CIFRA DE NEGOCIOS </t>
  </si>
  <si>
    <t xml:space="preserve">700, 701, 702, 703, 704, (706), (708), (709) </t>
  </si>
  <si>
    <t xml:space="preserve">a) Ventas </t>
  </si>
  <si>
    <t xml:space="preserve">b) Prestaciones de servicio </t>
  </si>
  <si>
    <t xml:space="preserve">(6930), 71*, 7930 </t>
  </si>
  <si>
    <t xml:space="preserve">2. VARIACIÓN DE EXISTENCIAS DE PRODUCTOS TERMINADOS Y EN CURSO DE FABRICACIÓN </t>
  </si>
  <si>
    <t xml:space="preserve">3. TRABAJOS REALIZADOS POR LA EMPRESA PARA SU ACTIVO </t>
  </si>
  <si>
    <t xml:space="preserve">4. APROVISIONAMIENTOS </t>
  </si>
  <si>
    <t xml:space="preserve">(600), 6060, 6080, 6090,, 610* </t>
  </si>
  <si>
    <t xml:space="preserve">a) Consumo de mercaderías </t>
  </si>
  <si>
    <t xml:space="preserve">(601), (602), 6061, 6062, 6081, 6082, 6091, 6092, 611*, 612* </t>
  </si>
  <si>
    <t xml:space="preserve">b) Consumo de materias primas y otras materias consumibles </t>
  </si>
  <si>
    <t xml:space="preserve">c) Trabajos realizados por otras empresas </t>
  </si>
  <si>
    <t xml:space="preserve">(6931), (6932), (6933), 7931, 7932, 7933 </t>
  </si>
  <si>
    <t xml:space="preserve">d) Deterioro de mercaderías, materias primas y otros aprovisionamientos </t>
  </si>
  <si>
    <t xml:space="preserve">5. OTROS INGRESOS DE EXPLOTACIÓN </t>
  </si>
  <si>
    <t xml:space="preserve">a) Ingresos accesorios y otros de gestión corriente </t>
  </si>
  <si>
    <t xml:space="preserve">b) Subvenciones de explotación incorporadas al resultado del ejercicio </t>
  </si>
  <si>
    <t xml:space="preserve">6. GASTOS DE PERSONAL </t>
  </si>
  <si>
    <t xml:space="preserve">(640), (6450) </t>
  </si>
  <si>
    <t xml:space="preserve">a) Sueldos y salarios </t>
  </si>
  <si>
    <t xml:space="preserve">b) Indemnizaciones </t>
  </si>
  <si>
    <t xml:space="preserve">c) Seguridad Social a cargo de la empresa </t>
  </si>
  <si>
    <t xml:space="preserve">(643), (644), (6457), (649), 7950, 7957 </t>
  </si>
  <si>
    <t xml:space="preserve">d) Otros </t>
  </si>
  <si>
    <t xml:space="preserve">7. OTROS GASTOS DE EXPLOTACIÓN </t>
  </si>
  <si>
    <t xml:space="preserve">a) Servicios exteriores </t>
  </si>
  <si>
    <t xml:space="preserve">(631), (634), 636, 639 </t>
  </si>
  <si>
    <t xml:space="preserve">b) Tributos </t>
  </si>
  <si>
    <t xml:space="preserve">(650), (694), (695), 794, 7954 </t>
  </si>
  <si>
    <t xml:space="preserve">c) Pérdidas, deterioro y variación de provisiones por operaciones comerciales </t>
  </si>
  <si>
    <t xml:space="preserve">(651), (659) </t>
  </si>
  <si>
    <t xml:space="preserve">d) Otros gastos de gestión corriente </t>
  </si>
  <si>
    <t xml:space="preserve">8. AMORTIZACIÓN DEL INMOVILIZADO </t>
  </si>
  <si>
    <t xml:space="preserve">9. IMPUTACIÓN DE SUBVENCIONES DE INMOVILIZADO NO FINANCIERO Y OTRAS </t>
  </si>
  <si>
    <t xml:space="preserve">7951, 7952, 7955, 7956 </t>
  </si>
  <si>
    <t xml:space="preserve">10. EXCESOS DE PROVISIONES </t>
  </si>
  <si>
    <t xml:space="preserve">11. DETERIORO Y RESULTADO POR ENAJENACIONES DEL INMOVILIZADO </t>
  </si>
  <si>
    <t xml:space="preserve">(690), (691), (692), 790, 791, 792 </t>
  </si>
  <si>
    <t xml:space="preserve">a) Deterioros y pérdidas </t>
  </si>
  <si>
    <t xml:space="preserve">(670), (671), (672), 770, 771, 772 </t>
  </si>
  <si>
    <t xml:space="preserve">b) Resultados por enajenaciones y otras </t>
  </si>
  <si>
    <t xml:space="preserve">12. DIFERENCIA NEGATIVA DE COMBINACIONES DE NEGOCIOS </t>
  </si>
  <si>
    <t xml:space="preserve">678, 778 </t>
  </si>
  <si>
    <t xml:space="preserve">a) De participaciones en instrumentos de patrimonio </t>
  </si>
  <si>
    <t xml:space="preserve">b) De valores negociables y otros instrumentos financieros </t>
  </si>
  <si>
    <t xml:space="preserve">(6610), (6611), (6615), (6616), (6620), (6621), (6640), (6641), (6650), (6651), (6654), (6655) </t>
  </si>
  <si>
    <t xml:space="preserve">a) Por deudas con empresas del grupo y asociadas </t>
  </si>
  <si>
    <t xml:space="preserve">(6612), (6613), (6617), (6618), (6622), (6623), (6624), (6642), (6643), (6652), (6653), (6656), (6657), (669) </t>
  </si>
  <si>
    <t xml:space="preserve">b) Por deudas con terceros </t>
  </si>
  <si>
    <t xml:space="preserve">c) Por actualización de provisiones </t>
  </si>
  <si>
    <t xml:space="preserve">(6630), (6631), (6633), 7630, 7631, 7633 </t>
  </si>
  <si>
    <t xml:space="preserve">a) Cartera de negociación y otros </t>
  </si>
  <si>
    <t xml:space="preserve">(6632), 7632 </t>
  </si>
  <si>
    <t xml:space="preserve">b) Imputación al resultado del ejercicio por activos financieros disponibles para la venta </t>
  </si>
  <si>
    <t xml:space="preserve">(668), 768 </t>
  </si>
  <si>
    <t xml:space="preserve">13. OTROS RESULTADOS </t>
  </si>
  <si>
    <t xml:space="preserve">14. INGRESOS FINANCIEROS </t>
  </si>
  <si>
    <t xml:space="preserve">15. GASTOS FINANCIEROS </t>
  </si>
  <si>
    <t xml:space="preserve">16. VARIACIÓN DE VALOR RAZONABLE EN INSTRUMENTOS FINANCIEROS </t>
  </si>
  <si>
    <t xml:space="preserve">17. DIFERENCIAS DE CAMBIO </t>
  </si>
  <si>
    <t xml:space="preserve">(696), (697), (698), (699), 796, 797, 798, 799 </t>
  </si>
  <si>
    <t xml:space="preserve">a) Deterioro y pérdidas </t>
  </si>
  <si>
    <t xml:space="preserve">(666), (667), (673), (675), 766, 773, 775 </t>
  </si>
  <si>
    <t xml:space="preserve">b) Resultado por enajenaciones y otras </t>
  </si>
  <si>
    <t xml:space="preserve">(6300)*, 6301*, (633), 638 </t>
  </si>
  <si>
    <t xml:space="preserve">B) OPERACIONES INTERRUMPIDAS </t>
  </si>
  <si>
    <t xml:space="preserve">18. DETERIORO Y RESULTADOS POR ENAJENACIONES DE INSTRUMENTOS FINANCIEROS </t>
  </si>
  <si>
    <t>(641).</t>
  </si>
  <si>
    <t>(607).</t>
  </si>
  <si>
    <t>(642).</t>
  </si>
  <si>
    <t>(62).</t>
  </si>
  <si>
    <t>(68).</t>
  </si>
  <si>
    <t>(660).</t>
  </si>
  <si>
    <t xml:space="preserve">19. IMPUESTOS SOBRE BENEFICIOS </t>
  </si>
  <si>
    <t xml:space="preserve">20.RESULTADO DEL EJERCICIO PROCEDENTES DE OPERACIONES INTERRUMPIDAS NETO DE IMPUESTOS </t>
  </si>
  <si>
    <t xml:space="preserve"> COMUNIDAD AUTONOMA DE LA REGIÓN DE MURCIA</t>
  </si>
  <si>
    <t xml:space="preserve">A.5) RESULTADO DEL EJERCICIO (A.4+20) </t>
  </si>
  <si>
    <t xml:space="preserve"> NºCuenta del P.G.C.</t>
  </si>
  <si>
    <t>PRESUPUESTO DE EXPLOTACIÓN                                                                                                                  "CUENTA DE PÉRDIDAS Y GANANCIAS"</t>
  </si>
  <si>
    <t>020.00</t>
  </si>
  <si>
    <t>020.01</t>
  </si>
  <si>
    <t>021.00</t>
  </si>
  <si>
    <t>022.00</t>
  </si>
  <si>
    <t>023.00</t>
  </si>
  <si>
    <t>023.01</t>
  </si>
  <si>
    <t>023.02</t>
  </si>
  <si>
    <t>023.03</t>
  </si>
  <si>
    <t>024.00</t>
  </si>
  <si>
    <t>024.01</t>
  </si>
  <si>
    <t>025.00</t>
  </si>
  <si>
    <t>025.01</t>
  </si>
  <si>
    <t>025.02</t>
  </si>
  <si>
    <t>025.03</t>
  </si>
  <si>
    <t>026.00</t>
  </si>
  <si>
    <t>026.01</t>
  </si>
  <si>
    <t>026.02</t>
  </si>
  <si>
    <t>026.03</t>
  </si>
  <si>
    <t>027.00</t>
  </si>
  <si>
    <t>028.00</t>
  </si>
  <si>
    <t>029.00</t>
  </si>
  <si>
    <t>030.00</t>
  </si>
  <si>
    <t>030.01</t>
  </si>
  <si>
    <t>031.00</t>
  </si>
  <si>
    <t>032.00</t>
  </si>
  <si>
    <t>7600, 7601,7602, 7603</t>
  </si>
  <si>
    <t>_____</t>
  </si>
  <si>
    <t>suma</t>
  </si>
  <si>
    <t xml:space="preserve">Variación de existencias de productos terminados y en curso de fabricación </t>
  </si>
  <si>
    <t xml:space="preserve"> Trabajos realizados por la empresa para su activo </t>
  </si>
  <si>
    <t xml:space="preserve">Amortización del inmovilizado </t>
  </si>
  <si>
    <t xml:space="preserve">Imputación de subvenciones de inmovilizado no financiero y otras </t>
  </si>
  <si>
    <t xml:space="preserve">Excesos de provisiones </t>
  </si>
  <si>
    <t xml:space="preserve">Diferencia negativa de combinaciones de negocios </t>
  </si>
  <si>
    <t xml:space="preserve">Otros resultados </t>
  </si>
  <si>
    <t xml:space="preserve">7610, 7611, 76200, 76201, 76210, 76211,7612, 7613, 76202, 76203, 76212, 76213, 767, 769 </t>
  </si>
  <si>
    <t>033.00</t>
  </si>
  <si>
    <t>033.01</t>
  </si>
  <si>
    <t>034.00</t>
  </si>
  <si>
    <t>034.01</t>
  </si>
  <si>
    <t>034.02</t>
  </si>
  <si>
    <t>035.00</t>
  </si>
  <si>
    <t>035.01</t>
  </si>
  <si>
    <t>Diferencias de cambio</t>
  </si>
  <si>
    <t>036.00</t>
  </si>
  <si>
    <t>Impuestos sobre beneficios</t>
  </si>
  <si>
    <t>038.00</t>
  </si>
  <si>
    <t>037.00</t>
  </si>
  <si>
    <t>037.01</t>
  </si>
  <si>
    <t>039.00</t>
  </si>
  <si>
    <t xml:space="preserve">Resultado del ejercicio procedentes de operaciones interrumpidas neto de impuestos </t>
  </si>
  <si>
    <t xml:space="preserve">A-1) RESULTADO DE EXPLOTACIÓN (1+2+3+4+5+6+7+8+9+10+11+12+13) </t>
  </si>
  <si>
    <t xml:space="preserve">A.2) RESULTADO FINANCIERO (14+15+16+17+18) </t>
  </si>
  <si>
    <t xml:space="preserve">A.3) RESULTADO ANTES DE IMPUESTOS (A.1+A.2) </t>
  </si>
  <si>
    <t xml:space="preserve">A.4) RESULTADO DEL EJERCICIO PROCEDENTE DE OPERACIONES CONTINUADAS (A.3+19) </t>
  </si>
  <si>
    <t>PÉRDIDAS Y GANANCIAS</t>
  </si>
  <si>
    <t>COMUNIDAD AUTONOMA DE LA REGIÓN DE MURCIA</t>
  </si>
  <si>
    <t>GASTOS</t>
  </si>
  <si>
    <t>INGRESOS</t>
  </si>
  <si>
    <t>DIFERENCIAS</t>
  </si>
  <si>
    <t>TOTAL</t>
  </si>
  <si>
    <t xml:space="preserve">        (en euros)</t>
  </si>
  <si>
    <t>Denominación</t>
  </si>
  <si>
    <t xml:space="preserve"> (en euros)</t>
  </si>
  <si>
    <t xml:space="preserve"> PROYECTOS DE INVERSIÓN</t>
  </si>
  <si>
    <t>[1]</t>
  </si>
  <si>
    <t>[2]</t>
  </si>
  <si>
    <t>[3]</t>
  </si>
  <si>
    <t>[4]</t>
  </si>
  <si>
    <t>[5]</t>
  </si>
  <si>
    <t>[6]</t>
  </si>
  <si>
    <t>AÑOS</t>
  </si>
  <si>
    <t>COSTE</t>
  </si>
  <si>
    <t>EJEC. ANUAL.</t>
  </si>
  <si>
    <t>PREVISIÓN</t>
  </si>
  <si>
    <t>ANUALIDAD</t>
  </si>
  <si>
    <t>ANUALIDAD.</t>
  </si>
  <si>
    <t>DENOMINACIÓN PROYECTO</t>
  </si>
  <si>
    <t>I</t>
  </si>
  <si>
    <t>T</t>
  </si>
  <si>
    <t xml:space="preserve"> TOTAL</t>
  </si>
  <si>
    <t xml:space="preserve"> ANTERIORES</t>
  </si>
  <si>
    <t>FUTURAS</t>
  </si>
  <si>
    <t xml:space="preserve">      (en euros)</t>
  </si>
  <si>
    <t>PRESUPUESTO ADMINISTRATIVO (GASTOS)</t>
  </si>
  <si>
    <t xml:space="preserve">Partida de Gtos </t>
  </si>
  <si>
    <t>OPERACIONES PRESUPUESTARIAS</t>
  </si>
  <si>
    <t>%VAR.</t>
  </si>
  <si>
    <t>V. ABS.</t>
  </si>
  <si>
    <t xml:space="preserve">   I. Gastos de Personal</t>
  </si>
  <si>
    <t xml:space="preserve">   II. Gastos Bienes corrientes y servicios</t>
  </si>
  <si>
    <t xml:space="preserve">   III.  Gastos Financieros</t>
  </si>
  <si>
    <t xml:space="preserve">   IV. Transferencias Corrientes</t>
  </si>
  <si>
    <t>OPERACIONES CORRIENTES</t>
  </si>
  <si>
    <t xml:space="preserve">   VI. Inversiones Reales</t>
  </si>
  <si>
    <t xml:space="preserve">   VII. Transferencias de Capital</t>
  </si>
  <si>
    <t>OPERACIONES DE CAPITAL</t>
  </si>
  <si>
    <t>OPERACIONES NO FINANCIERAS</t>
  </si>
  <si>
    <t xml:space="preserve">   VIII. Variación de Activos Financieros</t>
  </si>
  <si>
    <t xml:space="preserve">    IX. Variación de Pasivos Financieros</t>
  </si>
  <si>
    <t>OPERACIONES FINANCIERAS</t>
  </si>
  <si>
    <t>TOTAL GASTOS OPERACIONES PRESUPUESTARIAS</t>
  </si>
  <si>
    <t>AJUSTES AL PRESUPUESTO DE</t>
  </si>
  <si>
    <t xml:space="preserve">   (+) Disminución de existencias</t>
  </si>
  <si>
    <t xml:space="preserve">   (-) Gastos Anticipados en el ejercicio</t>
  </si>
  <si>
    <t xml:space="preserve">   (+) Gastos anticipados en ejercicios anteriores</t>
  </si>
  <si>
    <t xml:space="preserve">   (+) Reducción de capital ó adquisición acciones propias</t>
  </si>
  <si>
    <t xml:space="preserve">   (+) Traspaso a corto plazo de deudas a largo plazo</t>
  </si>
  <si>
    <t xml:space="preserve">   (+) Provisión para riesgos y gastos (no circulante)</t>
  </si>
  <si>
    <t>050.04 o 051.01 si -</t>
  </si>
  <si>
    <t xml:space="preserve">        Otros ajustes</t>
  </si>
  <si>
    <t>050.99 o 051.99 si -</t>
  </si>
  <si>
    <t>TOTAL AJUSTES AL PRESUPUESTO DE GASTOS</t>
  </si>
  <si>
    <t xml:space="preserve">  TOTAL GASTOS OPERACIONES PRESUPUESTARIAS</t>
  </si>
  <si>
    <t xml:space="preserve">  TOTAL AJUSTES AL PRESUPUESTO DE GASTOS</t>
  </si>
  <si>
    <t>TOTAL GASTOS (Aplicaciones)</t>
  </si>
  <si>
    <t>APORTACIONES Y SUBVENCIONES DE CAPITAL RECIBIDAS</t>
  </si>
  <si>
    <t>PRESUPUESTO ADMINISTRATIVO (INGRESOS)</t>
  </si>
  <si>
    <t>Partida de Ingresos</t>
  </si>
  <si>
    <t xml:space="preserve">       (en euros)</t>
  </si>
  <si>
    <t xml:space="preserve">   I.    Impuestos Directos</t>
  </si>
  <si>
    <t xml:space="preserve">   II.   Impuestos Indirectos</t>
  </si>
  <si>
    <t xml:space="preserve">   III.  Tasas y otros Ingresos</t>
  </si>
  <si>
    <t xml:space="preserve">   V.  Ingresos Patrimoniales</t>
  </si>
  <si>
    <t xml:space="preserve">   VI.  Enajenación Inversiones Reales</t>
  </si>
  <si>
    <t xml:space="preserve">   IX.   Variación de Pasivos Financieros</t>
  </si>
  <si>
    <t>TOTAL INGRESOS OPERACIONES PRESUPUESTARIAS</t>
  </si>
  <si>
    <t xml:space="preserve"> (+) Incrementos de existencias</t>
  </si>
  <si>
    <t xml:space="preserve"> (-) Dotaciones provisión Circulante</t>
  </si>
  <si>
    <t xml:space="preserve"> (+) Aplicaciones provisiones de circulante</t>
  </si>
  <si>
    <t xml:space="preserve"> (-) Ingresos anticipados en el ejercicio</t>
  </si>
  <si>
    <t xml:space="preserve"> (+) Ingresos anticipados en ejercicios anteriores</t>
  </si>
  <si>
    <t xml:space="preserve"> (+) Aumento Capital, Fondo Social o aportación de socios</t>
  </si>
  <si>
    <t xml:space="preserve"> (+) Enajenación de acciones propias</t>
  </si>
  <si>
    <t xml:space="preserve"> (+) Provisiones para riesgos y gastos (no circulante)</t>
  </si>
  <si>
    <t xml:space="preserve">      Otros ajustes</t>
  </si>
  <si>
    <t>050.99 o 05199 si -</t>
  </si>
  <si>
    <t>TOTAL AJUSTES AL PRESUPUESTO DE INGRESOS</t>
  </si>
  <si>
    <t>TOTAL INGRESOS (Orígenes)</t>
  </si>
  <si>
    <t>VARIACIÓN FONDO MANIOBRA</t>
  </si>
  <si>
    <t>PRESUPUESTO DE CAPITAL                                                                                                          "ESTADO DE FLUJOS DE EFECTIVO"</t>
  </si>
  <si>
    <t xml:space="preserve">FLUJOS DE EFECTIVO </t>
  </si>
  <si>
    <t>Clave</t>
  </si>
  <si>
    <t xml:space="preserve">A) FLUJOS DE EFECTIVO DE LAS ACTIVIDADES DE EXPLOTACIÓN </t>
  </si>
  <si>
    <t xml:space="preserve">1. RESULTADO DEL EJERCICIO ANTES DE IMPUESTOS </t>
  </si>
  <si>
    <t xml:space="preserve">Resultado del ejercicio antes de impuestos </t>
  </si>
  <si>
    <t>000.00</t>
  </si>
  <si>
    <t xml:space="preserve">2. AJUSTES DEL RESULTADO </t>
  </si>
  <si>
    <t xml:space="preserve">a) Amortización del inmovilizado (+) </t>
  </si>
  <si>
    <t>001.00</t>
  </si>
  <si>
    <t xml:space="preserve">b) Correcciones valorativas por deterioro (+/-) </t>
  </si>
  <si>
    <t>001.01</t>
  </si>
  <si>
    <t xml:space="preserve">c) Variación de provisiones (+/-) </t>
  </si>
  <si>
    <t>001.02</t>
  </si>
  <si>
    <t xml:space="preserve">d) Imputación de subvenciones (-) </t>
  </si>
  <si>
    <t>001.03</t>
  </si>
  <si>
    <t xml:space="preserve">e) Resultados por bajas y enajenaciones del inmovilizado (+/-) </t>
  </si>
  <si>
    <t>001.04</t>
  </si>
  <si>
    <t xml:space="preserve">f) Resultados por bajas y enajenaciones de instrumentos financieros (+/-) </t>
  </si>
  <si>
    <t>001.05</t>
  </si>
  <si>
    <t xml:space="preserve">g) Ingresos financieros (-) </t>
  </si>
  <si>
    <t>001.06</t>
  </si>
  <si>
    <t xml:space="preserve">h) Gastos financieros (+) </t>
  </si>
  <si>
    <t>001.07</t>
  </si>
  <si>
    <t xml:space="preserve">i) Diferencias de cambio (+/-) </t>
  </si>
  <si>
    <t>001.08</t>
  </si>
  <si>
    <t xml:space="preserve">j) Variación de valor razonable en instrumentos financieros (+/-) </t>
  </si>
  <si>
    <t>001.09</t>
  </si>
  <si>
    <t xml:space="preserve">k) Otros ingresos y gastos (-/+) </t>
  </si>
  <si>
    <t>001.10</t>
  </si>
  <si>
    <t xml:space="preserve">3. CAMBIOS EN EL CAPITAL CORRIENTE </t>
  </si>
  <si>
    <t xml:space="preserve">a) Existencias (+/-) </t>
  </si>
  <si>
    <t>002.00</t>
  </si>
  <si>
    <t xml:space="preserve">b) Deudores y otras cuentas a cobrar (+/-) </t>
  </si>
  <si>
    <t>002.01</t>
  </si>
  <si>
    <t xml:space="preserve">c) Otros activos corrientes (+/-) </t>
  </si>
  <si>
    <t>002.02</t>
  </si>
  <si>
    <t xml:space="preserve">d) Acreedores y otras cuentas a pagar (+/-) </t>
  </si>
  <si>
    <t>002.03</t>
  </si>
  <si>
    <t xml:space="preserve">e) Otros pasivos corrientes (+/-) </t>
  </si>
  <si>
    <t>002.04</t>
  </si>
  <si>
    <t xml:space="preserve">f) Otros activos y pasivos no corrientes (+/-) </t>
  </si>
  <si>
    <t>002.05</t>
  </si>
  <si>
    <t xml:space="preserve">4. OTROS FLUJOS DE EFECTIVO DE LAS ACTIVIDADES DE EXPLOTACIÓN </t>
  </si>
  <si>
    <t xml:space="preserve">a) Pagos de intereses (-) </t>
  </si>
  <si>
    <t>003.00</t>
  </si>
  <si>
    <t xml:space="preserve">b) Cobros de dividendos (+) </t>
  </si>
  <si>
    <t>003.01</t>
  </si>
  <si>
    <t xml:space="preserve">c) Cobros de intereses (+) </t>
  </si>
  <si>
    <t>003.02</t>
  </si>
  <si>
    <t xml:space="preserve">d) Cobros (pagos) por impuesto sobre beneficios (+/-) </t>
  </si>
  <si>
    <t>003.03</t>
  </si>
  <si>
    <t xml:space="preserve">e) Otros pagos (cobros) (-/+) </t>
  </si>
  <si>
    <t>003.04</t>
  </si>
  <si>
    <t xml:space="preserve">5. FLUJOS DE EFECTIVO DE LAS ACTIVIDADES DE EXPLOTACIÓN (+/-1+/-2+/-3+/-4) </t>
  </si>
  <si>
    <t xml:space="preserve">B) FLUJOS DE EFECTIVO DE LAS ACTIVIDADES DE INVERSIÓN </t>
  </si>
  <si>
    <t xml:space="preserve">6. PAGOS POR INVERSIONES (-) </t>
  </si>
  <si>
    <t xml:space="preserve">a) Empresas del grupo y asociadas </t>
  </si>
  <si>
    <t>005.00</t>
  </si>
  <si>
    <t xml:space="preserve">b) Inmovilizado intangible </t>
  </si>
  <si>
    <t>005.01</t>
  </si>
  <si>
    <t xml:space="preserve">c) Inmovilizado material </t>
  </si>
  <si>
    <t>005.02</t>
  </si>
  <si>
    <t xml:space="preserve">d) Inversiones inmobiliarias </t>
  </si>
  <si>
    <t>005.03</t>
  </si>
  <si>
    <t xml:space="preserve">e) Otros activos financieros </t>
  </si>
  <si>
    <t>005.04</t>
  </si>
  <si>
    <t xml:space="preserve">f) Activos no corrientes mantenidos para la venta </t>
  </si>
  <si>
    <t>005.05</t>
  </si>
  <si>
    <t xml:space="preserve">g) Otros activos </t>
  </si>
  <si>
    <t>005.06</t>
  </si>
  <si>
    <t xml:space="preserve">7. COBROS POR DESINVERSIONES (+) </t>
  </si>
  <si>
    <t>006.00</t>
  </si>
  <si>
    <t>006.01</t>
  </si>
  <si>
    <t>006.02</t>
  </si>
  <si>
    <t>006.03</t>
  </si>
  <si>
    <t>006.04</t>
  </si>
  <si>
    <t>006.05</t>
  </si>
  <si>
    <t>006.06</t>
  </si>
  <si>
    <t xml:space="preserve">8. FLUJOS DE EFECTIVO DE LAS ACTIVIDADES DE INVERSIÓN (7-6) </t>
  </si>
  <si>
    <t xml:space="preserve">C) FLUJOS DE EFECTIVO DE LAS ACTIVIDADES DE FINANCIACIÓN </t>
  </si>
  <si>
    <t>______</t>
  </si>
  <si>
    <t xml:space="preserve">9. COBROS Y PAGOS POR INSTRUMENTOS DE PATRIMONIO </t>
  </si>
  <si>
    <t xml:space="preserve">a) Emisión de instrumentos de patrimonio (+) </t>
  </si>
  <si>
    <t>008.00</t>
  </si>
  <si>
    <t xml:space="preserve">b) Amortización de instrumentos de patrimonio (-) </t>
  </si>
  <si>
    <t>008.01</t>
  </si>
  <si>
    <t xml:space="preserve">c) Adquisición de instrumentos de patrimonio propio (-) </t>
  </si>
  <si>
    <t>008.02</t>
  </si>
  <si>
    <t xml:space="preserve">d) Enajenación de instrumentos de patrimonio propio (+) </t>
  </si>
  <si>
    <t>008.03</t>
  </si>
  <si>
    <t xml:space="preserve">e) Subvenciones, donaciones y legados recibidos (+) </t>
  </si>
  <si>
    <t>008.04</t>
  </si>
  <si>
    <t xml:space="preserve">10. COBROS Y PAGOS POR INSTRUMENTOS DE PASIVO FINANCIERO </t>
  </si>
  <si>
    <t xml:space="preserve">a) Emisión (+) </t>
  </si>
  <si>
    <t>009.00</t>
  </si>
  <si>
    <t>b) Devolución y amortización de Deudas, Obligaciones y Otros valores negociables (-)</t>
  </si>
  <si>
    <t>009.01</t>
  </si>
  <si>
    <t xml:space="preserve">11. PAGOS POR DIVIDENDOS Y REMUNERACIONES DE OTROS INSTRUMENTOS DE PATRIMONIO </t>
  </si>
  <si>
    <t xml:space="preserve">a) Dividendos (-) </t>
  </si>
  <si>
    <t>010.00</t>
  </si>
  <si>
    <t xml:space="preserve">b) Remuneración de otros instrumentos de patrimonio (-) </t>
  </si>
  <si>
    <t>010.01</t>
  </si>
  <si>
    <t xml:space="preserve">12. FLUJOS DE EFECTIVO DE LAS ACTIVIDADES DE FINANCIACIÓN (+/-9+/-10-11) </t>
  </si>
  <si>
    <t xml:space="preserve">D) EFECTO DE LAS VARIACIONES DE LOS TIPOS DE CAMBIO </t>
  </si>
  <si>
    <t>Efecto de las variaciones de tipo de cambio</t>
  </si>
  <si>
    <t>011.00</t>
  </si>
  <si>
    <t xml:space="preserve">E) AUMENTO/DISMINUCIÓN NETA DEL EFECTIVO O EQUIVALENTES (+/-5+/-8+/-12 +/-D) </t>
  </si>
  <si>
    <t xml:space="preserve">EFECTIVO O EQUIVALENTES AL COMIENZO DEL EJERCICIO </t>
  </si>
  <si>
    <t xml:space="preserve">efectivo o equivalentes al comienzo del ejercicio </t>
  </si>
  <si>
    <t>012.00</t>
  </si>
  <si>
    <t xml:space="preserve">EFECTIVO O EQUIVALENTES AL FINAL DEL EJERCICIO </t>
  </si>
  <si>
    <t xml:space="preserve">efectivo o equivalentes al final del ejercicio </t>
  </si>
  <si>
    <t>013.00</t>
  </si>
  <si>
    <t>Año presupuesto:</t>
  </si>
  <si>
    <t>Denominación empresa:</t>
  </si>
  <si>
    <t>Master/Elaboración General/Elaboración Presupuesto/Dotación presupuesto/Partidas con importes/Actualizar</t>
  </si>
  <si>
    <t>G</t>
  </si>
  <si>
    <t>70 INSTITUTO DE FOMENTO DE LA REG. MURCIA</t>
  </si>
  <si>
    <t>71 SERVICIO MURCIANO DE SALUD</t>
  </si>
  <si>
    <t>72 RADIOTELEVISIÓN DE LA REGIÓN DE MURCIA</t>
  </si>
  <si>
    <t>73 CONSEJO ECONÓMICO Y SOCIAL REGIÓN MURCIA</t>
  </si>
  <si>
    <t>75 ESAMUR</t>
  </si>
  <si>
    <t>76 MURCIA CULTURAL, S.A.</t>
  </si>
  <si>
    <t>78 INDUSTRIALHAMA, S.A.</t>
  </si>
  <si>
    <t>79 REGIÓN DE MURCIA TURÍSTICA, S.A.</t>
  </si>
  <si>
    <t>81 GISCARMSA</t>
  </si>
  <si>
    <t>82 ENTE PÚBLICO DEL AGUA DE LA REG. MURCIA</t>
  </si>
  <si>
    <t>83 TELEVISIÓN AUTÓNOMICA DE MURCIA, S.A.</t>
  </si>
  <si>
    <t>84 ONDA REGIONAL DE MURCIA, S.A.</t>
  </si>
  <si>
    <t>85 ENTIDAD PBCA.TRANSPORTE DE LA REG.MURCIA</t>
  </si>
  <si>
    <t>87 HIDRONOSTRUM S.A.</t>
  </si>
  <si>
    <t>88 DESALADORA DE ESCOMBRERAS S.A.</t>
  </si>
  <si>
    <t>89 INSTITUTO DE CRÉDITO Y FINANZAS DE R.M.</t>
  </si>
  <si>
    <t>900A</t>
  </si>
  <si>
    <t>900B</t>
  </si>
  <si>
    <t>SERVICIO MURCIANO DE SALUD</t>
  </si>
  <si>
    <t>950A</t>
  </si>
  <si>
    <t>950B</t>
  </si>
  <si>
    <t>950C</t>
  </si>
  <si>
    <t>900C</t>
  </si>
  <si>
    <t>RADIOTELEVISIÓN DE LA REGIÓN DE MURCIA</t>
  </si>
  <si>
    <t>900D</t>
  </si>
  <si>
    <t>900F</t>
  </si>
  <si>
    <t>ESAMUR</t>
  </si>
  <si>
    <t>900G</t>
  </si>
  <si>
    <t>MURCIA CULTURAL, S.A.</t>
  </si>
  <si>
    <t>900H</t>
  </si>
  <si>
    <t>900I</t>
  </si>
  <si>
    <t>900J</t>
  </si>
  <si>
    <t>REGIÓN DE MURCIA TURÍSTICA, S.A.</t>
  </si>
  <si>
    <t>900K</t>
  </si>
  <si>
    <t>900L</t>
  </si>
  <si>
    <t>GISCARMSA</t>
  </si>
  <si>
    <t>900M</t>
  </si>
  <si>
    <t>900N</t>
  </si>
  <si>
    <t>TELEVISIÓN AUTÓNOMICA DE MURCIA, S.A.</t>
  </si>
  <si>
    <t>900O</t>
  </si>
  <si>
    <t>ONDA REGIONAL DE MURCIA, S.A.</t>
  </si>
  <si>
    <t>900P</t>
  </si>
  <si>
    <t>900Q</t>
  </si>
  <si>
    <t>CENTRO DE CUALIFICACIÓN TURÍSTICA, S.A.</t>
  </si>
  <si>
    <t>900R</t>
  </si>
  <si>
    <t>HIDRONOSTRUM S.A.</t>
  </si>
  <si>
    <t>900S</t>
  </si>
  <si>
    <t>DESALADORA DE ESCOMBRERAS S.A.</t>
  </si>
  <si>
    <t>900T</t>
  </si>
  <si>
    <t>900U</t>
  </si>
  <si>
    <t>EMPRESA</t>
  </si>
  <si>
    <t>PROGRAMA</t>
  </si>
  <si>
    <t>00000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</si>
  <si>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</si>
  <si>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</si>
  <si>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</si>
  <si>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</si>
  <si>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</si>
  <si>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</si>
  <si>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</si>
  <si>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</si>
  <si>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</si>
  <si>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</si>
  <si>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</si>
  <si>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00200</t>
  </si>
  <si>
    <t>00201</t>
  </si>
  <si>
    <t>00202</t>
  </si>
  <si>
    <t>00203</t>
  </si>
  <si>
    <t>00204</t>
  </si>
  <si>
    <t>00205</t>
  </si>
  <si>
    <t>00300</t>
  </si>
  <si>
    <t>00301</t>
  </si>
  <si>
    <t>00302</t>
  </si>
  <si>
    <t>00303</t>
  </si>
  <si>
    <t>00304</t>
  </si>
  <si>
    <t>00500</t>
  </si>
  <si>
    <t>00501</t>
  </si>
  <si>
    <t>00502</t>
  </si>
  <si>
    <t>00503</t>
  </si>
  <si>
    <t>00504</t>
  </si>
  <si>
    <t>00505</t>
  </si>
  <si>
    <t>00506</t>
  </si>
  <si>
    <t>00600</t>
  </si>
  <si>
    <t>00601</t>
  </si>
  <si>
    <t>00602</t>
  </si>
  <si>
    <t>00603</t>
  </si>
  <si>
    <t>00604</t>
  </si>
  <si>
    <t>00605</t>
  </si>
  <si>
    <t>00606</t>
  </si>
  <si>
    <t>00800</t>
  </si>
  <si>
    <t>00801</t>
  </si>
  <si>
    <t>00802</t>
  </si>
  <si>
    <t>00803</t>
  </si>
  <si>
    <t>00804</t>
  </si>
  <si>
    <t>00900</t>
  </si>
  <si>
    <t>00901</t>
  </si>
  <si>
    <t>01000</t>
  </si>
  <si>
    <t>01001</t>
  </si>
  <si>
    <t>01100</t>
  </si>
  <si>
    <t>01200</t>
  </si>
  <si>
    <t>01300</t>
  </si>
  <si>
    <t>02000</t>
  </si>
  <si>
    <t>02001</t>
  </si>
  <si>
    <t>02100</t>
  </si>
  <si>
    <t>02200</t>
  </si>
  <si>
    <t>02300</t>
  </si>
  <si>
    <t>02301</t>
  </si>
  <si>
    <t>02302</t>
  </si>
  <si>
    <t>02303</t>
  </si>
  <si>
    <t>02400</t>
  </si>
  <si>
    <t>02401</t>
  </si>
  <si>
    <t>02500</t>
  </si>
  <si>
    <t>02501</t>
  </si>
  <si>
    <t>02502</t>
  </si>
  <si>
    <t>02503</t>
  </si>
  <si>
    <t>02600</t>
  </si>
  <si>
    <t>02601</t>
  </si>
  <si>
    <t>02602</t>
  </si>
  <si>
    <t>02603</t>
  </si>
  <si>
    <t>02700</t>
  </si>
  <si>
    <t>02800</t>
  </si>
  <si>
    <t>02900</t>
  </si>
  <si>
    <t>03000</t>
  </si>
  <si>
    <t>03001</t>
  </si>
  <si>
    <t>03100</t>
  </si>
  <si>
    <t>03200</t>
  </si>
  <si>
    <t>03300</t>
  </si>
  <si>
    <t>03301</t>
  </si>
  <si>
    <t>03400</t>
  </si>
  <si>
    <t>03401</t>
  </si>
  <si>
    <t>03402</t>
  </si>
  <si>
    <t>03500</t>
  </si>
  <si>
    <t>03501</t>
  </si>
  <si>
    <t>03600</t>
  </si>
  <si>
    <t>03700</t>
  </si>
  <si>
    <t>03701</t>
  </si>
  <si>
    <t>03800</t>
  </si>
  <si>
    <t>03900</t>
  </si>
  <si>
    <t>09100</t>
  </si>
  <si>
    <t>09101</t>
  </si>
  <si>
    <t>09102</t>
  </si>
  <si>
    <t>09103</t>
  </si>
  <si>
    <t>09104</t>
  </si>
  <si>
    <t>09105</t>
  </si>
  <si>
    <t>09106</t>
  </si>
  <si>
    <t>05000</t>
  </si>
  <si>
    <t>05100</t>
  </si>
  <si>
    <t>05001</t>
  </si>
  <si>
    <t>05002</t>
  </si>
  <si>
    <t>05003</t>
  </si>
  <si>
    <t>       CONSEJO JUVENTUD R.M</t>
  </si>
  <si>
    <t>       ADMINISTRACIÓN Y SERVICIOS NO TERRITORIALIZADOS</t>
  </si>
  <si>
    <t>       ATENCIÓN PRIMARIA</t>
  </si>
  <si>
    <t>       ATENCIÓN ESPECIALIZADA</t>
  </si>
  <si>
    <t>900E</t>
  </si>
  <si>
    <t>INSTITUTO DE FOMENTO DE LA REG. MURCIA</t>
  </si>
  <si>
    <t>CONSEJO ECONÓMICO Y SOCIAL REGIÓN MURCIA</t>
  </si>
  <si>
    <t>SOCIEDAD PROMOCIÓN TURÍSTICA NOROESTE</t>
  </si>
  <si>
    <t>INDUSTRIALHAMA, S.A.</t>
  </si>
  <si>
    <t>CENTRO ALTO RENDIMIENTO REGIÓN DE MURCIA</t>
  </si>
  <si>
    <t>ENTE PÚBLICO DEL AGUA DE LA REG. MURCIA</t>
  </si>
  <si>
    <t>ENTIDAD PBCA.TRANSPORTE DE LA REG.MURCIA</t>
  </si>
  <si>
    <t>INSTITUTO DE CRÉDITO Y FINANZAS DE R.M.</t>
  </si>
  <si>
    <t>SOCIEDAD PBCA.SUELO Y EQUIPAM.EMPRESAR.</t>
  </si>
  <si>
    <t>05101</t>
  </si>
  <si>
    <t>05004</t>
  </si>
  <si>
    <t>05005</t>
  </si>
  <si>
    <t>S</t>
  </si>
  <si>
    <t>APORTACIONES Y SUBVENCIONES A RECIBIR</t>
  </si>
  <si>
    <t xml:space="preserve">PROGRAMA DE ACTUACION, INVERSIONES Y FINANCIACION.                                                                               </t>
  </si>
  <si>
    <t>OBJETIVOS Y ACTIVIDADES</t>
  </si>
  <si>
    <t>APORTACIONES Y SUBVENCIONES A CONCEDER</t>
  </si>
  <si>
    <r>
      <t>PROGRAMA DE ACTUACION, INVERSIONES Y FINANCIACION</t>
    </r>
    <r>
      <rPr>
        <b/>
        <sz val="11"/>
        <rFont val="Arial"/>
        <family val="2"/>
      </rPr>
      <t xml:space="preserve">.                                                                                                            </t>
    </r>
  </si>
  <si>
    <t>MEMORIA EXPLICATIVA</t>
  </si>
  <si>
    <t>FICHA EP2 PRESUPUESTO ADMINISTR. (INGRESOS)</t>
  </si>
  <si>
    <t xml:space="preserve">        10   SOBRE LA RENTA Y RECARGOS SOBRE IMPUESTOS DIRECTOS</t>
  </si>
  <si>
    <t xml:space="preserve">        11   SOBRE EL CAPITAL</t>
  </si>
  <si>
    <t xml:space="preserve">        20   IMPUESTO SOBRE TRANSMISIONES PATRIMONIALES Y ACTOS JDCOS. DOCUMENT.</t>
  </si>
  <si>
    <t xml:space="preserve">        21   SOBRE EL VALOR AÑADIDO</t>
  </si>
  <si>
    <t xml:space="preserve">        22   SOBRE CONSUMOS ESPECÍFICOS</t>
  </si>
  <si>
    <t xml:space="preserve">        25   IMPUESTOS SOBRE EL JUEGO</t>
  </si>
  <si>
    <t xml:space="preserve">        26   IMPUESTOS MEDIOAMBIENTALES</t>
  </si>
  <si>
    <t xml:space="preserve">        30   TASAS</t>
  </si>
  <si>
    <t xml:space="preserve">        31   PRECIOS PÚBLICOS</t>
  </si>
  <si>
    <t xml:space="preserve">        32   OTROS INGRESOS POR PRESTACIÓN DE SERVICIOS</t>
  </si>
  <si>
    <t xml:space="preserve">        33   VENTA DE BIENES</t>
  </si>
  <si>
    <t xml:space="preserve">        34   CÁNONES </t>
  </si>
  <si>
    <t xml:space="preserve">        38   REINTEGROS DE OPERACIONES CORRIENTES</t>
  </si>
  <si>
    <t xml:space="preserve">        39   OTROS INGRESOS</t>
  </si>
  <si>
    <t xml:space="preserve">        40   DEL SECTOR PÚBLICO ESTATAL</t>
  </si>
  <si>
    <t xml:space="preserve">        41   DE ORGANISMOS AUTÓNOMOS  DE LA CARM</t>
  </si>
  <si>
    <t xml:space="preserve">        42   DE LA ADMINISTRACIÓN GENERAL DE LA COMUNIDAD AUTONOMA</t>
  </si>
  <si>
    <t xml:space="preserve">        43   DE CONSORCIOS Y FUNDACIONES DE LA CARM</t>
  </si>
  <si>
    <t xml:space="preserve">        44   DE E.P.E., OTRAS ENTIDADES DERECHO PUBLICO Y SOC. MERCANTILES REG.</t>
  </si>
  <si>
    <t xml:space="preserve">        45   DEL SECTOR PUBLICO DE OTRAS COMUNIDADES AUTÓNOMAS</t>
  </si>
  <si>
    <t xml:space="preserve">        46   DE CORPORACIONES LOCALES</t>
  </si>
  <si>
    <t xml:space="preserve">        47   DE EMPRESAS PRIVADAS</t>
  </si>
  <si>
    <t xml:space="preserve">        48   DE FAMILIAS E INSTITUCIONES SIN FINES DE LUCRO</t>
  </si>
  <si>
    <t xml:space="preserve">        49   DEL EXTERIOR</t>
  </si>
  <si>
    <t xml:space="preserve">        50   INTERESES DE TÍTULOS Y VALORES</t>
  </si>
  <si>
    <t xml:space="preserve">        51   INTERESES DE ANTICIPOS Y PRÉSTAMOS CONCEDIDOS</t>
  </si>
  <si>
    <t xml:space="preserve">        52   INTERESES DE DEPÓSITOS</t>
  </si>
  <si>
    <t xml:space="preserve">        53   DIVIDENDOS Y PARTICIPACIONES EN BENEFICIOS</t>
  </si>
  <si>
    <t xml:space="preserve">        54   RENTAS DE BIENES INMUEBLES</t>
  </si>
  <si>
    <t xml:space="preserve">        55   PRODUCTOS DE CONCESIONES Y APROVECHAMIENTOS ESPECIALES</t>
  </si>
  <si>
    <t xml:space="preserve">        57   RESULTADOS DE OPERACIONES COMERCIALES</t>
  </si>
  <si>
    <t xml:space="preserve">        58   VARIACIÓN DEL FONDO DE MANIOBRA</t>
  </si>
  <si>
    <t xml:space="preserve">        59   OTROS INGRESOS PATRIMONIALES</t>
  </si>
  <si>
    <t xml:space="preserve">        60   DE TERRENOS</t>
  </si>
  <si>
    <t xml:space="preserve">        61   DE LAS DEMÁS INVERSIONES REALES</t>
  </si>
  <si>
    <t xml:space="preserve">        68   REINTEGROS POR OPERACIONES DE CAPITAL</t>
  </si>
  <si>
    <t xml:space="preserve">        70   DEL SECTOR PÚBLICO ESTATAL</t>
  </si>
  <si>
    <t xml:space="preserve">        71   DE ORGANISMOS AUTÓNOMOS  DE LA CARM</t>
  </si>
  <si>
    <t xml:space="preserve">        72   DE LA ADMINISTRACIÓN GENERAL DE LA COMUNIDAD AUTONOMA</t>
  </si>
  <si>
    <t xml:space="preserve">        73   DE CONSORCIOS Y FUNDACIONES DE LA CARM</t>
  </si>
  <si>
    <t xml:space="preserve">        74   DE E.P.E., OTRAS ENTIDADES DERECHO PUBLICO Y SOC. MERCANTILES REG.</t>
  </si>
  <si>
    <t xml:space="preserve">        75   DE OTRAS COMUNIDADES AUTÓNOMAS</t>
  </si>
  <si>
    <t xml:space="preserve">        76   DE CORPORACIONES LOCALES</t>
  </si>
  <si>
    <t xml:space="preserve">        77   DE EMPRESAS PRIVADAS</t>
  </si>
  <si>
    <t xml:space="preserve">        78   DE FAMILIAS E INSTITUCIONES SIN FINES DE LUCRO</t>
  </si>
  <si>
    <t xml:space="preserve">        79   DEL EXTERIOR</t>
  </si>
  <si>
    <t xml:space="preserve">        80   ENAJENACIÓN DE DEUDA DEL SECTOR PÚBLICO</t>
  </si>
  <si>
    <t xml:space="preserve">        81   ENAJENACIÓN DE OBLIGACIONES Y BONOS DE FUERA DEL SECTOR PÚBLICO</t>
  </si>
  <si>
    <t xml:space="preserve">        82   REINTEGROS DE PRÉSTAMOS CONCEDIDOS AL SECTOR PÚBLICO</t>
  </si>
  <si>
    <t xml:space="preserve">        83   REINTEGROS DE PRÉSTAMOS CONCEDIDOS FUERA DEL SECTOR PÚBLICO</t>
  </si>
  <si>
    <t xml:space="preserve">        84   DEVOLUCIÓN DE DEPÓSITOS Y FIANZAS</t>
  </si>
  <si>
    <t xml:space="preserve">        85   ENAJENACIÓN DE ACCIONES DEL SECTOR PÚBLICO</t>
  </si>
  <si>
    <t xml:space="preserve">        86   ENAJENACIÓN DE ACCIONES DE FUERA DEL SECTOR PÚBLICO</t>
  </si>
  <si>
    <t xml:space="preserve">        87   REMANENTE DE TESORERÍA</t>
  </si>
  <si>
    <t xml:space="preserve">        88   DISOLUCIÓN DE SOCIEDADES MERCANTILES REGIONALES O PARTICIPADAS</t>
  </si>
  <si>
    <t xml:space="preserve">        89   REINTEGROS DE ANTICIPOS CONCEDIDOS</t>
  </si>
  <si>
    <t xml:space="preserve">        90   EMISIÓN DE DEUDA PÚBLICA EN MONEDA NACIONAL</t>
  </si>
  <si>
    <t xml:space="preserve">        91   PRÉSTAMOS RECIBIDOS EN MONEDA NACIONAL</t>
  </si>
  <si>
    <t xml:space="preserve">        92   EMISIÓN DE DEUDA PÚBLICA EN MONEDA EXTRANJERA</t>
  </si>
  <si>
    <t xml:space="preserve">        93   PRÉSTAMOS RECIBIDOS EN MONEDA EXTRANJERA</t>
  </si>
  <si>
    <t xml:space="preserve">        94   DEPÓSITOS Y FIANZAS RECIBIDAS</t>
  </si>
  <si>
    <t xml:space="preserve">        10    ALTOS CARGOS</t>
  </si>
  <si>
    <t xml:space="preserve">        11    PERSONAL EVENTUAL DE GABINETES</t>
  </si>
  <si>
    <t xml:space="preserve">        12    FUNCIONARIOS</t>
  </si>
  <si>
    <t xml:space="preserve">        13    LABORALES</t>
  </si>
  <si>
    <t xml:space="preserve">        14    OTRO PERSONAL</t>
  </si>
  <si>
    <t xml:space="preserve">        15    INCENTIVOS AL RENDIMIENTO</t>
  </si>
  <si>
    <t xml:space="preserve">        16    CUOTAS,PRESTACIONES Y GASTOS SOCIALES EMPLEADOR</t>
  </si>
  <si>
    <t xml:space="preserve">        17    PERSONAL DOCENTE</t>
  </si>
  <si>
    <t xml:space="preserve">        20    ARRENDAMIENTOS Y CÁNONES</t>
  </si>
  <si>
    <t xml:space="preserve">        21    REPARACIONES, MANTENIMIENTO Y CONSERVACIÓN</t>
  </si>
  <si>
    <t xml:space="preserve">        22    MATERIAL, SUMINISTROS Y OTROS</t>
  </si>
  <si>
    <t xml:space="preserve">        23    INDEMNIZACIONES POR RAZÓN DEL SERVICIO</t>
  </si>
  <si>
    <t xml:space="preserve">        24    GASTOS DE PUBLICACIONES</t>
  </si>
  <si>
    <t xml:space="preserve">        25    CONCIERTOS DE ASISTENCIA SANITARIA</t>
  </si>
  <si>
    <t xml:space="preserve">        26    CONCIERTOS PARA PRESTACIÓN DE SERVICIOS SOCIALES</t>
  </si>
  <si>
    <t xml:space="preserve">        27    GASTOS FUNCIONAMIENTO CENTROS DOCENTES NO UNIVERSI</t>
  </si>
  <si>
    <t xml:space="preserve">        30    DEUDA PÚBLICA EN MONEDA NACIONAL</t>
  </si>
  <si>
    <t xml:space="preserve">        31    PRÉSTAMOS EN MONEDA NACIONAL</t>
  </si>
  <si>
    <t xml:space="preserve">        32    DEUDA PÚBLICA EN MONEDA EXTRANJERA</t>
  </si>
  <si>
    <t xml:space="preserve">        33    PRÉSTAMOS EN MONEDA EXTRANJERA</t>
  </si>
  <si>
    <t xml:space="preserve">        34    DE DEPÓSITOS Y FIANZAS</t>
  </si>
  <si>
    <t xml:space="preserve">        35    INTERESES DE DEMORA Y OTROS GASTOS FINANCIEROS</t>
  </si>
  <si>
    <t xml:space="preserve">        40    AL SECTOR PÚBLICO ESTATAL</t>
  </si>
  <si>
    <t xml:space="preserve">        41    A ORGANISMOS AUTÓNOMOS DE LA CARM</t>
  </si>
  <si>
    <t xml:space="preserve">        42    A LA ADMINISTRACIÓN GRAL.DE LA COMUNIDAD AUTÓNOMA</t>
  </si>
  <si>
    <t xml:space="preserve">        43    A CONSORCIOS Y FUNDACIONES DE LA CARM</t>
  </si>
  <si>
    <t xml:space="preserve">        44 A E.P.E., OTRAS ENTIDADES DE DERECHO PÚBLICO Y SOCIEDADES MERCANTILES REGIONALES</t>
  </si>
  <si>
    <t xml:space="preserve">        45    AL SECTOR PÚBLICO DE OTRAS COMUNIDADES AUTÓNOMAS</t>
  </si>
  <si>
    <t xml:space="preserve">        46    AL SECTOR PÚBLICO LOCAL</t>
  </si>
  <si>
    <t xml:space="preserve">        47    A EMPRESAS PRIVADAS</t>
  </si>
  <si>
    <t xml:space="preserve">        48    A FAMILIAS E INSTITUCIONES SIN FINES DE LUCRO</t>
  </si>
  <si>
    <t xml:space="preserve">        49    AL EXTERIOR</t>
  </si>
  <si>
    <t xml:space="preserve">        60    INVERSIÓN NUEVA INFRAESTRUCTURAS Y BIENES DESTINADOS AL USO GENERAL</t>
  </si>
  <si>
    <t xml:space="preserve">        61    INVERSIÓN DE REPOSICIÓN INFRAESTRUCTURAS Y BIENES DESTINADOS AL USO GENERAL</t>
  </si>
  <si>
    <t xml:space="preserve">        62    INVERSIÓN NUEVA ASOCIADA FUNCIONAMIENTO OPERATIVO DE LOS SERVICIOS</t>
  </si>
  <si>
    <t xml:space="preserve">        63    INVERSIÓN DE REPOSICIÓN ASOCIADA FUNCIONAMIENTO OPERATIVO DE LOS SERVICIOS</t>
  </si>
  <si>
    <t xml:space="preserve">        64    GASTOS DE INVERSIONES DE CARÁCTER INMATERIAL</t>
  </si>
  <si>
    <t xml:space="preserve">        65    INVERSIONES GESTIONADAS PARA OTROS ENTES PÚBLICOS</t>
  </si>
  <si>
    <t xml:space="preserve">        66    INVERSIÓN EN VIVIENDAS DE PROMOCIÓN PÚBLICA</t>
  </si>
  <si>
    <t xml:space="preserve">        67    INVERSIÓN EN BIENES DE PATRIMONIO HISTÓRICO ,ARTÍSTICO Y CULTURAL</t>
  </si>
  <si>
    <t xml:space="preserve">        68    GASTOS INVERSIÓN DE CENTROS DOCENTES NO UNIVERSITARIOS</t>
  </si>
  <si>
    <t xml:space="preserve">        70    AL SECTOR PÚBLICO ESTATAL</t>
  </si>
  <si>
    <t xml:space="preserve">        71    A ORGANISMOS AUTÓNOMOS DE LA CARM</t>
  </si>
  <si>
    <t xml:space="preserve">        72    A LA ADMINISTRACIÓN GENERAL.DE LA COMUNIDAD AUTÓNOMA</t>
  </si>
  <si>
    <t xml:space="preserve">        73    A CONSORCIOS Y FUNDACIONES DE LA CARM</t>
  </si>
  <si>
    <t xml:space="preserve">        74 A E.P.E., OTRAS ENTIDADES DE DERECHO PÚBLICO Y SOCIEDADES MERCANTILES REGIONALES</t>
  </si>
  <si>
    <t xml:space="preserve">        75    AL SECTOR PÚBLICO DE OTRAS COMUNIDADES AUTÓNOMAS</t>
  </si>
  <si>
    <t xml:space="preserve">        76    AL SECTOR PÚBLICO LOCAL</t>
  </si>
  <si>
    <t xml:space="preserve">        77    A EMPRESAS PRIVADAS</t>
  </si>
  <si>
    <t xml:space="preserve">        78    A FAMILIAS E INSTITUCIONES SIN FINES DE LUCRO</t>
  </si>
  <si>
    <t xml:space="preserve">        79    AL EXTERIOR</t>
  </si>
  <si>
    <t xml:space="preserve">        80    ADQUISICIÓN DE DEUDA DEL SECTOR PÚBLICO</t>
  </si>
  <si>
    <t xml:space="preserve">        81    ADQUISICIÓN OBLIGAC.Y BONOS DE FUERA DEL SECT.PBCO</t>
  </si>
  <si>
    <t xml:space="preserve">        82    CONCESIÓN DE PRÉSTAMOS AL SECTOR PÚBLICO</t>
  </si>
  <si>
    <t xml:space="preserve">        83    CONCESIÓN DE PRÉSTAMOS FUERA DEL SECTOR PÚBLICO</t>
  </si>
  <si>
    <t xml:space="preserve">        84    CONSTITUCIÓN DE DEPÓSITOS Y FIANZAS</t>
  </si>
  <si>
    <t xml:space="preserve">        85    ADQUISICIÓN ACCIONES Y PARTICIPAC. DEL SECT.PBCO.</t>
  </si>
  <si>
    <t xml:space="preserve">        86    ADQUISICIÓN ACCIONES Y PARTIC. FUERA DEL SECT.PBCO</t>
  </si>
  <si>
    <t xml:space="preserve">        87    APORTACIONES PATRIMONIALES</t>
  </si>
  <si>
    <t xml:space="preserve">        90    AMORTIZACIÓN DE DEUDA PÚBLICA EN MONEDA NACIONAL</t>
  </si>
  <si>
    <t xml:space="preserve">        91    AMORTIZACIÓN DE PRÉSTAMOS EN MONEDA NACIONAL</t>
  </si>
  <si>
    <t xml:space="preserve">        92    AMORTIZACIÓN DE DEUDA PÚBLICA EN MONEDA EXTRANJERA</t>
  </si>
  <si>
    <t xml:space="preserve">        93    AMORTIZACIÓN DE PRÉSTAMOS EN MONEDA EXTRANJERA</t>
  </si>
  <si>
    <t xml:space="preserve">        94    DEVOLUCIÓN DE DEPÓSITOS Y FIANZAS</t>
  </si>
  <si>
    <t>FICHA EP1 PRESUPUESTO ADMINIST. (GASTOS)</t>
  </si>
  <si>
    <t>FICHA EP3 PRESUPUESTO DE EXPLOTACION</t>
  </si>
  <si>
    <t>FICHA EP4  PRESUPUESTO DE CAPITAL</t>
  </si>
  <si>
    <t>(en euros)</t>
  </si>
  <si>
    <t>PROGRAMA DE ACTUACION, INVERSIONES Y FINANCIACION</t>
  </si>
  <si>
    <t>FICHA EP5   OBJETIVOS Y ACTIVIDADES</t>
  </si>
  <si>
    <t>FICHA EP6  MEDIOS PERSONALES</t>
  </si>
  <si>
    <t xml:space="preserve">PROGRAMA DE ACTUACION, INVERSIONES Y FINANCIACION.                                                      </t>
  </si>
  <si>
    <t xml:space="preserve">PROGRAMA DE ACTUACION, INVERSIONES Y FINANCIACION.                                                </t>
  </si>
  <si>
    <t>PLANTILLA DE PERSONAL POR CATEGORIAS</t>
  </si>
  <si>
    <t>CATEGORIAS</t>
  </si>
  <si>
    <t xml:space="preserve"> TITULADOS SUPERIORES</t>
  </si>
  <si>
    <t xml:space="preserve">  ALTOS CARGOS</t>
  </si>
  <si>
    <t xml:space="preserve">  TITULADOS MEDIOS</t>
  </si>
  <si>
    <t xml:space="preserve">  ADMINISTRATIVOS Y ESPECIALISTAS</t>
  </si>
  <si>
    <t xml:space="preserve">  AUXILIARES</t>
  </si>
  <si>
    <t xml:space="preserve">  SUBALTERNOS</t>
  </si>
  <si>
    <t xml:space="preserve"> OTRO PERSONAL</t>
  </si>
  <si>
    <t>(nº de empleados)</t>
  </si>
  <si>
    <t xml:space="preserve">GASTO DE LA PLANTILLA DE PERSONAL </t>
  </si>
  <si>
    <t>TIPO DE GASTO</t>
  </si>
  <si>
    <t>OTROS GASTOS DE PERSONAL NO INDIVIDUALIZABLES</t>
  </si>
  <si>
    <t>TOTAL PERSONAL</t>
  </si>
  <si>
    <t>TOTAL GASTO DE PERSONAL</t>
  </si>
  <si>
    <t>Clasif. Económ.</t>
  </si>
  <si>
    <t>FICHA EP9  APORT. Y SUBV. A RECIBIR</t>
  </si>
  <si>
    <t>FICHA EP11 APORT. Y SUBV. A CONCEDER</t>
  </si>
  <si>
    <t>FICHA EP13  PROYECTOS  DE INVERSION</t>
  </si>
  <si>
    <t>FICHA EP15   MEMORIA EXPLICATIVA</t>
  </si>
  <si>
    <t>SUMA</t>
  </si>
  <si>
    <t>10000</t>
  </si>
  <si>
    <t>11000</t>
  </si>
  <si>
    <t>12000</t>
  </si>
  <si>
    <t>13000</t>
  </si>
  <si>
    <t>14100</t>
  </si>
  <si>
    <t>15000</t>
  </si>
  <si>
    <t>16000</t>
  </si>
  <si>
    <t>17000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</si>
  <si>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</si>
  <si>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</si>
  <si>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</si>
  <si>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</si>
  <si>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</si>
  <si>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</si>
  <si>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</si>
  <si>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</si>
  <si>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30000</t>
  </si>
  <si>
    <t>31000</t>
  </si>
  <si>
    <t>32000</t>
  </si>
  <si>
    <t>33000</t>
  </si>
  <si>
    <t>34000</t>
  </si>
  <si>
    <t>35000</t>
  </si>
  <si>
    <t>40000</t>
  </si>
  <si>
    <t>41000</t>
  </si>
  <si>
    <t>42000</t>
  </si>
  <si>
    <t>43000</t>
  </si>
  <si>
    <t>44000</t>
  </si>
  <si>
    <t>45099</t>
  </si>
  <si>
    <t>46029</t>
  </si>
  <si>
    <t>47000</t>
  </si>
  <si>
    <t>48000</t>
  </si>
  <si>
    <t>49000</t>
  </si>
  <si>
    <t>60000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</si>
  <si>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</si>
  <si>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</si>
  <si>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</si>
  <si>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</si>
  <si>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</si>
  <si>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</si>
  <si>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</si>
  <si>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</si>
  <si>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70000</t>
  </si>
  <si>
    <t>71000</t>
  </si>
  <si>
    <t>72000</t>
  </si>
  <si>
    <t>73000</t>
  </si>
  <si>
    <t>74000</t>
  </si>
  <si>
    <t>75099</t>
  </si>
  <si>
    <t>76000</t>
  </si>
  <si>
    <t>77000</t>
  </si>
  <si>
    <t>78000</t>
  </si>
  <si>
    <t>79000</t>
  </si>
  <si>
    <t>80000</t>
  </si>
  <si>
    <t>81000</t>
  </si>
  <si>
    <t>82000</t>
  </si>
  <si>
    <t>83000</t>
  </si>
  <si>
    <t>84000</t>
  </si>
  <si>
    <t>85000</t>
  </si>
  <si>
    <t>86000</t>
  </si>
  <si>
    <t>87000</t>
  </si>
  <si>
    <t>90000</t>
  </si>
  <si>
    <t>91000</t>
  </si>
  <si>
    <t>92000</t>
  </si>
  <si>
    <t>93000</t>
  </si>
  <si>
    <t>94000</t>
  </si>
  <si>
    <t>21001</t>
  </si>
  <si>
    <t>34001</t>
  </si>
  <si>
    <t>38000</t>
  </si>
  <si>
    <t>39100</t>
  </si>
  <si>
    <t>46002</t>
  </si>
  <si>
    <t>47100</t>
  </si>
  <si>
    <t>48001</t>
  </si>
  <si>
    <t>50000</t>
  </si>
  <si>
    <t>51700</t>
  </si>
  <si>
    <t>52000</t>
  </si>
  <si>
    <t>54000</t>
  </si>
  <si>
    <t>55000</t>
  </si>
  <si>
    <t>57000</t>
  </si>
  <si>
    <t>58000</t>
  </si>
  <si>
    <t>59000</t>
  </si>
  <si>
    <t>76001</t>
  </si>
  <si>
    <t>77800</t>
  </si>
  <si>
    <t>82199</t>
  </si>
  <si>
    <t>83100</t>
  </si>
  <si>
    <t>84100</t>
  </si>
  <si>
    <t>88000</t>
  </si>
  <si>
    <t>89000</t>
  </si>
  <si>
    <t xml:space="preserve">Código Actividad </t>
  </si>
  <si>
    <t>Objetivo Nº</t>
  </si>
  <si>
    <t>Descripción Objetivo</t>
  </si>
  <si>
    <t>Descripción Actividad</t>
  </si>
  <si>
    <t>09107</t>
  </si>
  <si>
    <t>09108</t>
  </si>
  <si>
    <t>09109</t>
  </si>
  <si>
    <t>09110</t>
  </si>
  <si>
    <t>09111</t>
  </si>
  <si>
    <t>09112</t>
  </si>
  <si>
    <t>09113</t>
  </si>
  <si>
    <t>09114</t>
  </si>
  <si>
    <t xml:space="preserve">    </t>
  </si>
  <si>
    <t>40 CORRIENTES  DEL SECTOR PÚBLICO ESTATAL</t>
  </si>
  <si>
    <t>41 CORRIENTES  DE ORGANISMOS AUTÓNOMOS  DE LA CARM</t>
  </si>
  <si>
    <t>43 CORRIENTES  DE CONSORCIOS Y FUNDACIONES DE LA CARM</t>
  </si>
  <si>
    <t>45 CORRIENTES  DEL SECTOR PUBLICO DE OTRAS COMUNIDADES AUTÓNOMAS</t>
  </si>
  <si>
    <t>46 CORRIENTES  DE CORPORACIONES LOCALES</t>
  </si>
  <si>
    <t>47 CORRIENTES  DE EMPRESAS PRIVADAS</t>
  </si>
  <si>
    <t>48 CORRIENTES  DE FAMILIAS E INSTITUCIONES SIN FINES DE LUCRO</t>
  </si>
  <si>
    <t>49 CORRIENTES  DEL EXTERIOR</t>
  </si>
  <si>
    <t>70 DE CAPITAL  DEL SECTOR PÚBLICO ESTATAL</t>
  </si>
  <si>
    <t>71 DE CAPITAL  DE ORGANISMOS AUTÓNOMOS  DE LA CARM</t>
  </si>
  <si>
    <t>73 DE CAPITAL  DE CONSORCIOS Y FUNDACIONES DE LA CARM</t>
  </si>
  <si>
    <t>75 DE CAPITAL  DE OTRAS COMUNIDADES AUTÓNOMAS</t>
  </si>
  <si>
    <t>76 DE CAPITAL  DE CORPORACIONES LOCALES</t>
  </si>
  <si>
    <t>77 DE CAPITAL  DE EMPRESAS PRIVADAS</t>
  </si>
  <si>
    <t>78 DE CAPITAL  DE FAMILIAS E INSTITUCIONES SIN FINES DE LUCRO</t>
  </si>
  <si>
    <t>79 DE CAPITAL  DEL EXTERIOR</t>
  </si>
  <si>
    <t>42 CORRIENTES  DE LA ADMINISTRACIÓN GENERAL DE LA CARM</t>
  </si>
  <si>
    <t>72 DE CAPITAL  DE LA ADMINISTRACIÓN GENERAL DE LA CARM</t>
  </si>
  <si>
    <t>44 CORRIENTES  DE E.P.E., OTRAS ENT DCHO PUBLICO Y SOC. MERCANT REG.</t>
  </si>
  <si>
    <t>74 DE CAPITAL  DE E.P.E., OTRAS ENT DCHO PUBLICO Y SOC. MERCANT REG.</t>
  </si>
  <si>
    <t>Memoria</t>
  </si>
  <si>
    <t>40 CORRIENTE AL SECTOR PÚBLICO ESTATAL</t>
  </si>
  <si>
    <t>41 CORRIENTE A ORGANISMOS AUTÓNOMOS DE LA CARM</t>
  </si>
  <si>
    <t>43 CORRIENTE A CONSORCIOS Y FUNDACIONES DE LA CARM</t>
  </si>
  <si>
    <t>45 CORRIENTE AL SECTOR PÚBLICO DE OTRAS COMUNIDADES AUTÓNOMAS</t>
  </si>
  <si>
    <t>46 CORRIENTE AL SECTOR PÚBLICO LOCAL</t>
  </si>
  <si>
    <t>47 CORRIENTE A EMPRESAS PRIVADAS</t>
  </si>
  <si>
    <t>48 CORRIENTE A FAMILIAS E INSTITUCIONES SIN FINES DE LUCRO</t>
  </si>
  <si>
    <t>49 CORRIENTE AL EXTERIOR</t>
  </si>
  <si>
    <t>70 CAPITAL AL SECTOR PÚBLICO ESTATAL</t>
  </si>
  <si>
    <t>71 CAPITAL A ORGANISMOS AUTÓNOMOS DE LA CARM</t>
  </si>
  <si>
    <t>72 CAPITAL A LA ADMINISTRACIÓN GENERAL.DE LA COMUNIDAD AUTÓNOMA</t>
  </si>
  <si>
    <t>73 CAPITAL A CONSORCIOS Y FUNDACIONES DE LA CARM</t>
  </si>
  <si>
    <t>75 CAPITAL AL SECTOR PÚBLICO DE OTRAS COMUNIDADES AUTÓNOMAS</t>
  </si>
  <si>
    <t>76 CAPITAL AL SECTOR PÚBLICO LOCAL</t>
  </si>
  <si>
    <t>77 CAPITAL A EMPRESAS PRIVADAS</t>
  </si>
  <si>
    <t>78 CAPITAL A FAMILIAS E INSTITUCIONES SIN FINES DE LUCRO</t>
  </si>
  <si>
    <t>79 CAPITAL AL EXTERIOR</t>
  </si>
  <si>
    <t>42 CORRIENTE A LA ADMINISTRACIÓN GRAL.DE LA CARM</t>
  </si>
  <si>
    <t>44 CORRIENTE .P.E., OTRAS ENT DE DCHO PÚBLICO Y SOC MERC REG</t>
  </si>
  <si>
    <t>74 CAPITAL .P.E., OTRAS ENT DE DCHO PÚB Y SOC MERC REG</t>
  </si>
  <si>
    <t>CARM</t>
  </si>
  <si>
    <t>Comprobaciones</t>
  </si>
  <si>
    <t>¿Coinciden los gastos de personal del presupuesto administrativo con la ficha ep6?</t>
  </si>
  <si>
    <t>Resultado comprobación</t>
  </si>
  <si>
    <t>¿Coinciden los gastos corrientes del presupuesto administrativo con la ficha ep7?</t>
  </si>
  <si>
    <t>INCORRECTO</t>
  </si>
  <si>
    <t>¿Coinciden los gastos de inversiones del presupuesto administrativo con la ficha ep13?</t>
  </si>
  <si>
    <t>¿Coinciden los gastos de personal del presupuesto administrativo con el presupuesto de explotación?</t>
  </si>
  <si>
    <t xml:space="preserve">        18    PERSONAL ESTATUTARIO</t>
  </si>
  <si>
    <t>Programa Tecnificación de La Región de Murcia y Programa Nacional de Tecnificación Deportiva</t>
  </si>
  <si>
    <t>A</t>
  </si>
  <si>
    <t>Apoyo a los programas Federativos de Competición</t>
  </si>
  <si>
    <t>B</t>
  </si>
  <si>
    <t>Apoyo a la realización de dichos programas</t>
  </si>
  <si>
    <t>Adecuación de Instalaciones</t>
  </si>
  <si>
    <t>Concentraciones permanentes y puntuales</t>
  </si>
  <si>
    <t>CAPITAL</t>
  </si>
  <si>
    <t>CORRIENTE</t>
  </si>
  <si>
    <r>
      <t>PROGRAMA DE ACTUACION, INVERSIONES Y FINANCIACION</t>
    </r>
    <r>
      <rPr>
        <b/>
        <sz val="11"/>
        <rFont val="Arial"/>
        <family val="2"/>
      </rPr>
      <t>. 
PROYECTOS DE INVERSION</t>
    </r>
  </si>
  <si>
    <t>MEMORIA DE PROYECTOS DE INVERSIÓN</t>
  </si>
  <si>
    <t>FICHA EP14   MEMORIA DE PROYECTOS DE INVERSION</t>
  </si>
  <si>
    <t xml:space="preserve"> APORTACIONES Y SUBVENCIONES A CONCEDER</t>
  </si>
  <si>
    <t>clase</t>
  </si>
  <si>
    <t>Se introducen los datos como proyectos de gasto</t>
  </si>
  <si>
    <t>BENEFICIARIOS</t>
  </si>
  <si>
    <t xml:space="preserve">NORMATIVA REGULADORA </t>
  </si>
  <si>
    <t>NORMATIVA REGULADORA</t>
  </si>
  <si>
    <t>CONVOCATORIA</t>
  </si>
  <si>
    <t xml:space="preserve">Denominación: </t>
  </si>
  <si>
    <t>A definir por la propia DGAFD</t>
  </si>
  <si>
    <t>FICHA EP7 GASTOS CORR.BIENES Y SERV.</t>
  </si>
  <si>
    <t>ACTUACIONES DE GASTOS CORRIENTES EN BIENES Y SERVICIOS</t>
  </si>
  <si>
    <t>Nº Actuación</t>
  </si>
  <si>
    <t>09300</t>
  </si>
  <si>
    <t>Se introducen los datos como proyectos de ingresos</t>
  </si>
  <si>
    <t>Apoyo a los programas de la Dirección General de la Actividad Física y el Deporte</t>
  </si>
  <si>
    <t>APORTACIONES DE EXPLOTACION DE LA CARM.</t>
  </si>
  <si>
    <t>MATERIRAL, SUMINISTROS Y OTROS</t>
  </si>
  <si>
    <t>TRANSFERENCIAS PARA GASTOS DE CAPITAL</t>
  </si>
  <si>
    <t>TRANSFERENCIAS PARA GASTOS CORRIENTES</t>
  </si>
  <si>
    <t>REAL 2016</t>
  </si>
  <si>
    <t xml:space="preserve">Subvención de capital: 220.000 €uros. </t>
  </si>
  <si>
    <t>EJECUCION 2016</t>
  </si>
  <si>
    <t>INVERSION</t>
  </si>
  <si>
    <t>DIFERENCIAS 2016</t>
  </si>
  <si>
    <t>80 REGIÓN DE MURCIA DEPORTES, SAU</t>
  </si>
  <si>
    <t>74 SOCIEDAD PBCA.SUELO Y EQUIPAM.EMPRESAR.</t>
  </si>
  <si>
    <t>CORRECTO</t>
  </si>
  <si>
    <t>77 INSTITUTO DE LAS INDUSTRIAS CULTURALES Y DE LAS ARTES</t>
  </si>
  <si>
    <t>86 INSTITUTO DE TURISMO DE LA REGIÓN DE MURCIA</t>
  </si>
  <si>
    <t>90 FUNDACIÓN MARIANO RUIZ FUNES</t>
  </si>
  <si>
    <t>91 FUNDACIÓN MURCIANA TUTELA DEF.JUD.ADUL</t>
  </si>
  <si>
    <t>92 FUNDACIÓN SÉNECA</t>
  </si>
  <si>
    <t>93 FUNDACIÓN INTEGRA</t>
  </si>
  <si>
    <t>94 FUNDACIÓN AGENCIA GESTIÓN ENERGIA RM</t>
  </si>
  <si>
    <t>95 FUNDACIÓN PARQUE CIENTÍFICO DE MURCIA</t>
  </si>
  <si>
    <t>96 FUNDACIÓN INSTIT.EUROMEDITERRANEO AGUA</t>
  </si>
  <si>
    <t>97 FUNDACIÓN ALZHEIMUR</t>
  </si>
  <si>
    <t>98 FUNDACIÓN FORMACIÓN E  INVEST. SANITARIA</t>
  </si>
  <si>
    <t>99 FUNDACIÓN ORQUESTA SINFONICA  DE LA R.DE M.</t>
  </si>
  <si>
    <t>REGIÓN DE MURCIA DEPORTES, SAU</t>
  </si>
  <si>
    <t>ENTIDAD: REGIÓN DE MURCIA DEPORTES, SAU</t>
  </si>
  <si>
    <t>EJECUCION PAIF 4 TRIMESTRE 2016</t>
  </si>
  <si>
    <t>REPARACIONES, MANTENIMIENTO Y CONSERVACIÓN</t>
  </si>
  <si>
    <t>GASTOS DE PUBLICACIONES</t>
  </si>
  <si>
    <t>CAMPEONATOS ESPAÑA EN EDAD ESCOLAR</t>
  </si>
  <si>
    <t>EJECUCIÓN PAIF 4 TRIMESTRE 2016</t>
  </si>
  <si>
    <t>MODIFICADO 2016</t>
  </si>
  <si>
    <t xml:space="preserve">MODIFICADO </t>
  </si>
  <si>
    <t>MODIFICADO</t>
  </si>
  <si>
    <t>TRANSF.DEFICITS EXPL.AÑOS ANTERIORES</t>
  </si>
  <si>
    <t xml:space="preserve">El presupuesto presentado para 2016 presenta una aportación para gastos de explotación de la Comunidad Autónoma de  718.479 €  para atender los gastos de funcionamientos propios del Centro y los derivados de los Programas de Tecnificación Deportiva Estatal para el ejercicio 2016 así como atender el incremento del 1% de las retribuciones de personal y el pago de los 70 dias correspondientes a la paga extraordinaria de 2012 y 220.000 euros para inversión y 300.000 euros para cubrir deficits de explotación de años anteriores.
</t>
  </si>
  <si>
    <t xml:space="preserve"> </t>
  </si>
  <si>
    <t>DIFERENCIAS %VAR.-42551</t>
  </si>
  <si>
    <t>DIFERENCIAS %VAR.-42735</t>
  </si>
  <si>
    <t/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</si>
</sst>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  <numFmt numFmtId="169" formatCode="#,##0\ _€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"/>
    <numFmt numFmtId="195" formatCode="#,##0&quot;  &quot;"/>
    <numFmt numFmtId="196" formatCode="0.0&quot;  &quot;"/>
    <numFmt numFmtId="197" formatCode="#,##0.000;[Red]\-#,##0.000"/>
    <numFmt numFmtId="198" formatCode="#,##0.0;[Red]\-#,##0.0"/>
    <numFmt numFmtId="199" formatCode="\ \ \ \ \ \ General"/>
    <numFmt numFmtId="200" formatCode="0;&quot;&quot;;&quot;&quot;"/>
    <numFmt numFmtId="201" formatCode="0;&quot;NO PUEDE SER NEGATIVO&quot;;&quot;&quot;"/>
    <numFmt numFmtId="202" formatCode="#,##0;;&quot;&quot;"/>
    <numFmt numFmtId="203" formatCode="#,##0.0"/>
    <numFmt numFmtId="204" formatCode="#,##0\ [$€];[Red]\-#,##0\ [$€]"/>
    <numFmt numFmtId="205" formatCode="0.0%"/>
    <numFmt numFmtId="206" formatCode="#,##0\ \ "/>
    <numFmt numFmtId="207" formatCode="#,##0.00;[Red]#,##0.00"/>
    <numFmt numFmtId="208" formatCode="[$-C0A]dddd\,\ dd&quot; de &quot;mmmm&quot; de &quot;yyyy"/>
    <numFmt numFmtId="209" formatCode="0.00;[Red]0.00"/>
    <numFmt numFmtId="210" formatCode="0.0000"/>
    <numFmt numFmtId="211" formatCode="0.00&quot;  &quot;"/>
    <numFmt numFmtId="212" formatCode="###,###,###,##0.00"/>
  </numFmts>
  <fonts count="87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6"/>
      <name val="Arial"/>
      <family val="2"/>
    </font>
    <font>
      <sz val="14"/>
      <name val="Arial"/>
      <family val="2"/>
    </font>
    <font>
      <b/>
      <sz val="8"/>
      <color indexed="18"/>
      <name val="Arial"/>
      <family val="2"/>
    </font>
    <font>
      <sz val="8"/>
      <color indexed="10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8.5"/>
      <name val="MS Sans Serif"/>
      <family val="2"/>
    </font>
    <font>
      <sz val="10"/>
      <color indexed="10"/>
      <name val="MS Sans Serif"/>
      <family val="2"/>
    </font>
    <font>
      <b/>
      <sz val="12"/>
      <color indexed="8"/>
      <name val="Arial"/>
      <family val="2"/>
    </font>
    <font>
      <sz val="10"/>
      <color indexed="11"/>
      <name val="Arial"/>
      <family val="2"/>
    </font>
    <font>
      <sz val="7"/>
      <name val="MS Sans Serif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63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sz val="10"/>
      <color rgb="FF555555"/>
      <name val="Verdana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3" fillId="28" borderId="1" applyNumberFormat="0" applyAlignment="0" applyProtection="0"/>
    <xf numFmtId="204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6" fillId="20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721">
    <xf numFmtId="0" fontId="0" fillId="0" borderId="0" xfId="0" applyAlignment="1">
      <alignment/>
    </xf>
    <xf numFmtId="169" fontId="1" fillId="0" borderId="10" xfId="0" applyNumberFormat="1" applyFont="1" applyBorder="1" applyAlignment="1" applyProtection="1">
      <alignment horizontal="center" vertical="center" wrapText="1"/>
      <protection locked="0"/>
    </xf>
    <xf numFmtId="169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1" xfId="55" applyNumberFormat="1" applyFont="1" applyBorder="1" applyAlignment="1" applyProtection="1">
      <alignment horizontal="right" vertical="center"/>
      <protection locked="0"/>
    </xf>
    <xf numFmtId="3" fontId="1" fillId="0" borderId="0" xfId="55" applyNumberFormat="1" applyFont="1" applyBorder="1" applyAlignment="1" applyProtection="1">
      <alignment horizontal="right" vertical="center"/>
      <protection locked="0"/>
    </xf>
    <xf numFmtId="3" fontId="1" fillId="0" borderId="12" xfId="55" applyNumberFormat="1" applyFont="1" applyBorder="1" applyAlignment="1" applyProtection="1">
      <alignment horizontal="right" vertical="center"/>
      <protection locked="0"/>
    </xf>
    <xf numFmtId="0" fontId="20" fillId="32" borderId="0" xfId="55" applyFont="1" applyFill="1" applyBorder="1" applyAlignment="1" applyProtection="1">
      <alignment vertical="center"/>
      <protection locked="0"/>
    </xf>
    <xf numFmtId="3" fontId="20" fillId="32" borderId="13" xfId="55" applyNumberFormat="1" applyFont="1" applyFill="1" applyBorder="1" applyAlignment="1" applyProtection="1">
      <alignment vertical="center"/>
      <protection locked="0"/>
    </xf>
    <xf numFmtId="3" fontId="20" fillId="0" borderId="14" xfId="51" applyNumberFormat="1" applyFont="1" applyFill="1" applyBorder="1" applyAlignment="1" applyProtection="1">
      <alignment horizontal="right" vertical="center"/>
      <protection locked="0"/>
    </xf>
    <xf numFmtId="3" fontId="20" fillId="0" borderId="15" xfId="51" applyNumberFormat="1" applyFont="1" applyFill="1" applyBorder="1" applyAlignment="1" applyProtection="1">
      <alignment horizontal="right" vertical="center"/>
      <protection locked="0"/>
    </xf>
    <xf numFmtId="3" fontId="20" fillId="0" borderId="16" xfId="51" applyNumberFormat="1" applyFont="1" applyFill="1" applyBorder="1" applyAlignment="1" applyProtection="1">
      <alignment horizontal="right" vertical="center"/>
      <protection locked="0"/>
    </xf>
    <xf numFmtId="3" fontId="20" fillId="0" borderId="13" xfId="51" applyNumberFormat="1" applyFont="1" applyFill="1" applyBorder="1" applyAlignment="1" applyProtection="1">
      <alignment horizontal="right" vertical="center"/>
      <protection locked="0"/>
    </xf>
    <xf numFmtId="3" fontId="20" fillId="0" borderId="17" xfId="51" applyNumberFormat="1" applyFont="1" applyFill="1" applyBorder="1" applyAlignment="1" applyProtection="1">
      <alignment horizontal="right" vertical="center"/>
      <protection locked="0"/>
    </xf>
    <xf numFmtId="3" fontId="20" fillId="0" borderId="14" xfId="51" applyNumberFormat="1" applyFont="1" applyFill="1" applyBorder="1" applyAlignment="1" applyProtection="1">
      <alignment vertical="center"/>
      <protection locked="0"/>
    </xf>
    <xf numFmtId="3" fontId="20" fillId="0" borderId="15" xfId="51" applyNumberFormat="1" applyFont="1" applyFill="1" applyBorder="1" applyAlignment="1" applyProtection="1">
      <alignment vertical="center"/>
      <protection locked="0"/>
    </xf>
    <xf numFmtId="3" fontId="20" fillId="0" borderId="13" xfId="51" applyNumberFormat="1" applyFont="1" applyFill="1" applyBorder="1" applyAlignment="1" applyProtection="1">
      <alignment vertical="center"/>
      <protection locked="0"/>
    </xf>
    <xf numFmtId="3" fontId="20" fillId="0" borderId="17" xfId="51" applyNumberFormat="1" applyFont="1" applyFill="1" applyBorder="1" applyAlignment="1" applyProtection="1">
      <alignment vertical="center"/>
      <protection locked="0"/>
    </xf>
    <xf numFmtId="3" fontId="9" fillId="0" borderId="18" xfId="55" applyNumberFormat="1" applyFont="1" applyBorder="1" applyAlignment="1" applyProtection="1">
      <alignment horizontal="right" vertical="center"/>
      <protection hidden="1"/>
    </xf>
    <xf numFmtId="49" fontId="0" fillId="0" borderId="0" xfId="0" applyNumberFormat="1" applyAlignment="1">
      <alignment/>
    </xf>
    <xf numFmtId="0" fontId="1" fillId="0" borderId="0" xfId="55" applyFont="1">
      <alignment/>
      <protection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55" applyFont="1" applyAlignment="1" applyProtection="1">
      <alignment vertical="center"/>
      <protection hidden="1"/>
    </xf>
    <xf numFmtId="3" fontId="20" fillId="0" borderId="0" xfId="51" applyNumberFormat="1" applyFont="1" applyAlignment="1" applyProtection="1">
      <alignment vertical="center"/>
      <protection hidden="1"/>
    </xf>
    <xf numFmtId="0" fontId="25" fillId="33" borderId="19" xfId="55" applyFont="1" applyFill="1" applyBorder="1" applyAlignment="1" applyProtection="1">
      <alignment vertical="center"/>
      <protection hidden="1"/>
    </xf>
    <xf numFmtId="3" fontId="25" fillId="33" borderId="19" xfId="51" applyNumberFormat="1" applyFont="1" applyFill="1" applyBorder="1" applyAlignment="1" applyProtection="1">
      <alignment vertical="center"/>
      <protection hidden="1"/>
    </xf>
    <xf numFmtId="3" fontId="20" fillId="0" borderId="0" xfId="55" applyNumberFormat="1" applyFont="1" applyAlignment="1" applyProtection="1">
      <alignment vertical="center"/>
      <protection hidden="1"/>
    </xf>
    <xf numFmtId="0" fontId="20" fillId="0" borderId="14" xfId="55" applyFont="1" applyBorder="1" applyAlignment="1" applyProtection="1">
      <alignment vertical="center"/>
      <protection hidden="1"/>
    </xf>
    <xf numFmtId="3" fontId="20" fillId="32" borderId="14" xfId="55" applyNumberFormat="1" applyFont="1" applyFill="1" applyBorder="1" applyAlignment="1" applyProtection="1">
      <alignment vertical="center"/>
      <protection hidden="1"/>
    </xf>
    <xf numFmtId="0" fontId="20" fillId="0" borderId="15" xfId="55" applyFont="1" applyBorder="1" applyAlignment="1" applyProtection="1">
      <alignment vertical="center"/>
      <protection hidden="1"/>
    </xf>
    <xf numFmtId="3" fontId="20" fillId="32" borderId="15" xfId="55" applyNumberFormat="1" applyFont="1" applyFill="1" applyBorder="1" applyAlignment="1" applyProtection="1">
      <alignment vertical="center"/>
      <protection hidden="1"/>
    </xf>
    <xf numFmtId="0" fontId="20" fillId="0" borderId="14" xfId="55" applyFont="1" applyFill="1" applyBorder="1" applyAlignment="1" applyProtection="1">
      <alignment vertical="center"/>
      <protection hidden="1"/>
    </xf>
    <xf numFmtId="3" fontId="20" fillId="0" borderId="14" xfId="55" applyNumberFormat="1" applyFont="1" applyFill="1" applyBorder="1" applyAlignment="1" applyProtection="1">
      <alignment vertical="center"/>
      <protection hidden="1"/>
    </xf>
    <xf numFmtId="0" fontId="20" fillId="0" borderId="15" xfId="55" applyFont="1" applyFill="1" applyBorder="1" applyAlignment="1" applyProtection="1">
      <alignment vertical="center"/>
      <protection hidden="1"/>
    </xf>
    <xf numFmtId="3" fontId="20" fillId="0" borderId="15" xfId="55" applyNumberFormat="1" applyFont="1" applyFill="1" applyBorder="1" applyAlignment="1" applyProtection="1">
      <alignment vertical="center"/>
      <protection hidden="1"/>
    </xf>
    <xf numFmtId="0" fontId="0" fillId="0" borderId="0" xfId="0" applyNumberFormat="1" applyAlignment="1">
      <alignment/>
    </xf>
    <xf numFmtId="3" fontId="25" fillId="34" borderId="18" xfId="55" applyNumberFormat="1" applyFont="1" applyFill="1" applyBorder="1" applyAlignment="1" applyProtection="1">
      <alignment vertical="center"/>
      <protection hidden="1"/>
    </xf>
    <xf numFmtId="0" fontId="1" fillId="32" borderId="13" xfId="55" applyFont="1" applyFill="1" applyBorder="1" applyAlignment="1" applyProtection="1">
      <alignment vertical="center"/>
      <protection locked="0"/>
    </xf>
    <xf numFmtId="0" fontId="1" fillId="32" borderId="0" xfId="55" applyFont="1" applyFill="1" applyBorder="1" applyAlignment="1" applyProtection="1">
      <alignment vertical="center"/>
      <protection locked="0"/>
    </xf>
    <xf numFmtId="3" fontId="1" fillId="32" borderId="13" xfId="55" applyNumberFormat="1" applyFont="1" applyFill="1" applyBorder="1" applyAlignment="1" applyProtection="1">
      <alignment vertical="center"/>
      <protection locked="0"/>
    </xf>
    <xf numFmtId="3" fontId="1" fillId="32" borderId="0" xfId="55" applyNumberFormat="1" applyFont="1" applyFill="1" applyBorder="1" applyAlignment="1" applyProtection="1">
      <alignment vertical="center"/>
      <protection locked="0"/>
    </xf>
    <xf numFmtId="3" fontId="1" fillId="32" borderId="15" xfId="55" applyNumberFormat="1" applyFont="1" applyFill="1" applyBorder="1" applyAlignment="1" applyProtection="1">
      <alignment vertical="center"/>
      <protection locked="0"/>
    </xf>
    <xf numFmtId="3" fontId="9" fillId="0" borderId="0" xfId="55" applyNumberFormat="1" applyFont="1" applyBorder="1" applyAlignment="1" applyProtection="1">
      <alignment horizontal="right" vertical="center"/>
      <protection hidden="1"/>
    </xf>
    <xf numFmtId="0" fontId="1" fillId="0" borderId="13" xfId="0" applyFont="1" applyBorder="1" applyAlignment="1">
      <alignment/>
    </xf>
    <xf numFmtId="0" fontId="1" fillId="0" borderId="13" xfId="55" applyNumberFormat="1" applyFont="1" applyBorder="1" applyAlignment="1" applyProtection="1">
      <alignment horizontal="center" vertical="center"/>
      <protection/>
    </xf>
    <xf numFmtId="0" fontId="20" fillId="32" borderId="13" xfId="55" applyFont="1" applyFill="1" applyBorder="1" applyAlignment="1" applyProtection="1">
      <alignment vertical="center"/>
      <protection locked="0"/>
    </xf>
    <xf numFmtId="0" fontId="20" fillId="32" borderId="17" xfId="55" applyFont="1" applyFill="1" applyBorder="1" applyAlignment="1" applyProtection="1">
      <alignment vertical="center"/>
      <protection locked="0"/>
    </xf>
    <xf numFmtId="0" fontId="20" fillId="32" borderId="16" xfId="55" applyFont="1" applyFill="1" applyBorder="1" applyAlignment="1" applyProtection="1">
      <alignment vertical="center"/>
      <protection locked="0"/>
    </xf>
    <xf numFmtId="0" fontId="11" fillId="33" borderId="19" xfId="55" applyFont="1" applyFill="1" applyBorder="1" applyAlignment="1" applyProtection="1">
      <alignment vertical="center"/>
      <protection hidden="1"/>
    </xf>
    <xf numFmtId="3" fontId="25" fillId="33" borderId="19" xfId="55" applyNumberFormat="1" applyFont="1" applyFill="1" applyBorder="1" applyAlignment="1" applyProtection="1">
      <alignment vertical="center"/>
      <protection hidden="1"/>
    </xf>
    <xf numFmtId="169" fontId="1" fillId="0" borderId="20" xfId="0" applyNumberFormat="1" applyFont="1" applyBorder="1" applyAlignment="1" applyProtection="1">
      <alignment horizontal="center" vertical="center" wrapText="1"/>
      <protection locked="0"/>
    </xf>
    <xf numFmtId="10" fontId="1" fillId="0" borderId="14" xfId="55" applyNumberFormat="1" applyFont="1" applyBorder="1" applyAlignment="1" applyProtection="1">
      <alignment horizontal="right" vertical="center"/>
      <protection hidden="1"/>
    </xf>
    <xf numFmtId="10" fontId="1" fillId="0" borderId="15" xfId="55" applyNumberFormat="1" applyFont="1" applyBorder="1" applyAlignment="1" applyProtection="1">
      <alignment horizontal="right" vertical="center"/>
      <protection hidden="1"/>
    </xf>
    <xf numFmtId="10" fontId="1" fillId="0" borderId="21" xfId="55" applyNumberFormat="1" applyFont="1" applyBorder="1" applyAlignment="1" applyProtection="1">
      <alignment horizontal="right" vertical="center"/>
      <protection hidden="1"/>
    </xf>
    <xf numFmtId="10" fontId="9" fillId="0" borderId="18" xfId="55" applyNumberFormat="1" applyFont="1" applyBorder="1" applyAlignment="1" applyProtection="1">
      <alignment horizontal="right" vertical="center"/>
      <protection hidden="1"/>
    </xf>
    <xf numFmtId="0" fontId="9" fillId="0" borderId="22" xfId="55" applyFont="1" applyBorder="1" applyAlignment="1" applyProtection="1">
      <alignment horizontal="center" vertical="center"/>
      <protection hidden="1"/>
    </xf>
    <xf numFmtId="0" fontId="10" fillId="0" borderId="0" xfId="55" applyProtection="1">
      <alignment/>
      <protection hidden="1"/>
    </xf>
    <xf numFmtId="0" fontId="11" fillId="0" borderId="0" xfId="55" applyFont="1" applyAlignment="1" applyProtection="1">
      <alignment vertical="center"/>
      <protection hidden="1"/>
    </xf>
    <xf numFmtId="0" fontId="9" fillId="0" borderId="23" xfId="55" applyFont="1" applyBorder="1" applyAlignment="1" applyProtection="1">
      <alignment horizontal="center" vertical="center"/>
      <protection hidden="1"/>
    </xf>
    <xf numFmtId="3" fontId="9" fillId="0" borderId="17" xfId="55" applyNumberFormat="1" applyFont="1" applyFill="1" applyBorder="1" applyAlignment="1" applyProtection="1">
      <alignment horizontal="center" vertical="center" wrapText="1"/>
      <protection hidden="1"/>
    </xf>
    <xf numFmtId="3" fontId="11" fillId="0" borderId="0" xfId="55" applyNumberFormat="1" applyFont="1" applyAlignment="1" applyProtection="1">
      <alignment horizontal="right" vertical="center"/>
      <protection hidden="1"/>
    </xf>
    <xf numFmtId="3" fontId="4" fillId="0" borderId="0" xfId="55" applyNumberFormat="1" applyFont="1" applyAlignment="1" applyProtection="1">
      <alignment horizontal="right" vertical="center"/>
      <protection hidden="1"/>
    </xf>
    <xf numFmtId="3" fontId="0" fillId="0" borderId="0" xfId="55" applyNumberFormat="1" applyFont="1" applyAlignment="1" applyProtection="1">
      <alignment horizontal="right" vertical="center"/>
      <protection hidden="1"/>
    </xf>
    <xf numFmtId="3" fontId="11" fillId="0" borderId="0" xfId="55" applyNumberFormat="1" applyFont="1" applyBorder="1" applyAlignment="1" applyProtection="1">
      <alignment horizontal="right" vertical="center"/>
      <protection hidden="1"/>
    </xf>
    <xf numFmtId="0" fontId="10" fillId="0" borderId="0" xfId="55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21" fillId="0" borderId="0" xfId="55" applyFont="1" applyBorder="1" applyAlignment="1" applyProtection="1">
      <alignment vertical="center"/>
      <protection hidden="1"/>
    </xf>
    <xf numFmtId="0" fontId="9" fillId="33" borderId="24" xfId="55" applyFont="1" applyFill="1" applyBorder="1" applyAlignment="1" applyProtection="1">
      <alignment horizontal="center" vertical="center"/>
      <protection hidden="1"/>
    </xf>
    <xf numFmtId="3" fontId="9" fillId="33" borderId="18" xfId="55" applyNumberFormat="1" applyFont="1" applyFill="1" applyBorder="1" applyAlignment="1" applyProtection="1">
      <alignment horizontal="centerContinuous" vertical="center" wrapText="1"/>
      <protection hidden="1"/>
    </xf>
    <xf numFmtId="0" fontId="22" fillId="0" borderId="24" xfId="55" applyFont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/>
      <protection hidden="1"/>
    </xf>
    <xf numFmtId="0" fontId="22" fillId="0" borderId="25" xfId="55" applyFont="1" applyBorder="1" applyAlignment="1" applyProtection="1">
      <alignment vertical="center"/>
      <protection hidden="1"/>
    </xf>
    <xf numFmtId="0" fontId="23" fillId="0" borderId="18" xfId="55" applyFont="1" applyBorder="1" applyAlignment="1" applyProtection="1">
      <alignment horizontal="center" vertical="center"/>
      <protection hidden="1"/>
    </xf>
    <xf numFmtId="0" fontId="23" fillId="0" borderId="0" xfId="55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right"/>
      <protection hidden="1"/>
    </xf>
    <xf numFmtId="49" fontId="10" fillId="0" borderId="0" xfId="55" applyNumberFormat="1" applyFont="1" applyAlignment="1" applyProtection="1">
      <alignment vertical="center"/>
      <protection hidden="1"/>
    </xf>
    <xf numFmtId="0" fontId="39" fillId="0" borderId="18" xfId="55" applyFont="1" applyBorder="1" applyAlignment="1" applyProtection="1">
      <alignment vertical="center" wrapText="1"/>
      <protection hidden="1"/>
    </xf>
    <xf numFmtId="3" fontId="9" fillId="0" borderId="18" xfId="55" applyNumberFormat="1" applyFont="1" applyFill="1" applyBorder="1" applyAlignment="1" applyProtection="1">
      <alignment horizontal="center" vertical="center"/>
      <protection hidden="1"/>
    </xf>
    <xf numFmtId="0" fontId="1" fillId="0" borderId="25" xfId="55" applyFont="1" applyBorder="1" applyAlignment="1">
      <alignment vertical="center"/>
      <protection/>
    </xf>
    <xf numFmtId="0" fontId="1" fillId="32" borderId="17" xfId="55" applyFont="1" applyFill="1" applyBorder="1" applyAlignment="1" applyProtection="1">
      <alignment vertical="center"/>
      <protection locked="0"/>
    </xf>
    <xf numFmtId="3" fontId="25" fillId="0" borderId="15" xfId="51" applyNumberFormat="1" applyFont="1" applyFill="1" applyBorder="1" applyAlignment="1" applyProtection="1">
      <alignment vertical="center"/>
      <protection hidden="1"/>
    </xf>
    <xf numFmtId="0" fontId="1" fillId="0" borderId="15" xfId="55" applyNumberFormat="1" applyFont="1" applyBorder="1" applyAlignment="1" applyProtection="1">
      <alignment vertical="center"/>
      <protection/>
    </xf>
    <xf numFmtId="0" fontId="16" fillId="0" borderId="15" xfId="55" applyNumberFormat="1" applyFont="1" applyBorder="1" applyAlignment="1" applyProtection="1">
      <alignment vertical="center"/>
      <protection/>
    </xf>
    <xf numFmtId="3" fontId="20" fillId="0" borderId="13" xfId="51" applyNumberFormat="1" applyFont="1" applyFill="1" applyBorder="1" applyAlignment="1" applyProtection="1">
      <alignment horizontal="right" vertical="center"/>
      <protection hidden="1"/>
    </xf>
    <xf numFmtId="3" fontId="20" fillId="0" borderId="15" xfId="51" applyNumberFormat="1" applyFont="1" applyFill="1" applyBorder="1" applyAlignment="1" applyProtection="1">
      <alignment horizontal="right" vertical="center"/>
      <protection hidden="1"/>
    </xf>
    <xf numFmtId="3" fontId="25" fillId="0" borderId="16" xfId="51" applyNumberFormat="1" applyFont="1" applyFill="1" applyBorder="1" applyAlignment="1" applyProtection="1">
      <alignment horizontal="right" vertical="center"/>
      <protection hidden="1"/>
    </xf>
    <xf numFmtId="3" fontId="25" fillId="0" borderId="13" xfId="51" applyNumberFormat="1" applyFont="1" applyFill="1" applyBorder="1" applyAlignment="1" applyProtection="1">
      <alignment horizontal="right" vertical="center"/>
      <protection hidden="1"/>
    </xf>
    <xf numFmtId="3" fontId="25" fillId="0" borderId="14" xfId="51" applyNumberFormat="1" applyFont="1" applyFill="1" applyBorder="1" applyAlignment="1" applyProtection="1">
      <alignment vertical="center"/>
      <protection hidden="1"/>
    </xf>
    <xf numFmtId="0" fontId="1" fillId="0" borderId="0" xfId="55" applyFont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wrapText="1"/>
      <protection hidden="1"/>
    </xf>
    <xf numFmtId="0" fontId="5" fillId="0" borderId="0" xfId="55" applyFont="1" applyAlignment="1" applyProtection="1">
      <alignment vertical="center"/>
      <protection hidden="1"/>
    </xf>
    <xf numFmtId="0" fontId="1" fillId="0" borderId="0" xfId="55" applyFont="1" applyAlignment="1" applyProtection="1">
      <alignment horizontal="right" vertical="center"/>
      <protection hidden="1"/>
    </xf>
    <xf numFmtId="0" fontId="11" fillId="33" borderId="22" xfId="55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9" fillId="33" borderId="0" xfId="55" applyFont="1" applyFill="1" applyAlignment="1" applyProtection="1">
      <alignment horizontal="center" vertical="center"/>
      <protection hidden="1"/>
    </xf>
    <xf numFmtId="0" fontId="11" fillId="0" borderId="0" xfId="55" applyFont="1" applyBorder="1" applyAlignment="1" applyProtection="1">
      <alignment vertical="center"/>
      <protection hidden="1"/>
    </xf>
    <xf numFmtId="0" fontId="10" fillId="0" borderId="0" xfId="55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4" fillId="0" borderId="0" xfId="55" applyFont="1" applyBorder="1" applyAlignment="1" applyProtection="1">
      <alignment horizontal="center" vertical="center"/>
      <protection hidden="1"/>
    </xf>
    <xf numFmtId="0" fontId="28" fillId="0" borderId="0" xfId="55" applyFont="1" applyBorder="1" applyAlignment="1" applyProtection="1">
      <alignment horizontal="center" vertical="center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1" fillId="0" borderId="0" xfId="55" applyFont="1" applyBorder="1" applyAlignment="1" applyProtection="1">
      <alignment horizontal="right" vertical="center"/>
      <protection hidden="1"/>
    </xf>
    <xf numFmtId="0" fontId="11" fillId="0" borderId="16" xfId="55" applyFont="1" applyBorder="1" applyAlignment="1" applyProtection="1">
      <alignment horizontal="center" vertical="center"/>
      <protection hidden="1"/>
    </xf>
    <xf numFmtId="0" fontId="4" fillId="0" borderId="17" xfId="55" applyFont="1" applyBorder="1" applyAlignment="1" applyProtection="1">
      <alignment horizontal="center" vertical="center"/>
      <protection hidden="1"/>
    </xf>
    <xf numFmtId="0" fontId="9" fillId="0" borderId="18" xfId="55" applyFont="1" applyFill="1" applyBorder="1" applyAlignment="1" applyProtection="1">
      <alignment horizontal="center" vertical="center"/>
      <protection hidden="1"/>
    </xf>
    <xf numFmtId="0" fontId="17" fillId="0" borderId="0" xfId="55" applyFont="1" applyAlignment="1" applyProtection="1">
      <alignment vertical="center"/>
      <protection hidden="1"/>
    </xf>
    <xf numFmtId="0" fontId="11" fillId="0" borderId="24" xfId="55" applyFont="1" applyBorder="1" applyAlignment="1" applyProtection="1">
      <alignment vertical="center" wrapText="1"/>
      <protection hidden="1"/>
    </xf>
    <xf numFmtId="49" fontId="29" fillId="0" borderId="16" xfId="55" applyNumberFormat="1" applyFont="1" applyBorder="1" applyAlignment="1" applyProtection="1">
      <alignment horizontal="center" vertical="center"/>
      <protection hidden="1"/>
    </xf>
    <xf numFmtId="0" fontId="30" fillId="0" borderId="0" xfId="55" applyFont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 wrapText="1"/>
      <protection hidden="1"/>
    </xf>
    <xf numFmtId="0" fontId="1" fillId="0" borderId="13" xfId="55" applyNumberFormat="1" applyFont="1" applyBorder="1" applyAlignment="1" applyProtection="1">
      <alignment horizontal="center" vertical="center"/>
      <protection hidden="1"/>
    </xf>
    <xf numFmtId="196" fontId="9" fillId="35" borderId="13" xfId="55" applyNumberFormat="1" applyFont="1" applyFill="1" applyBorder="1" applyAlignment="1" applyProtection="1">
      <alignment horizontal="right" vertical="center"/>
      <protection hidden="1"/>
    </xf>
    <xf numFmtId="3" fontId="25" fillId="35" borderId="13" xfId="55" applyNumberFormat="1" applyFont="1" applyFill="1" applyBorder="1" applyAlignment="1" applyProtection="1">
      <alignment horizontal="right" vertical="center"/>
      <protection hidden="1"/>
    </xf>
    <xf numFmtId="0" fontId="16" fillId="0" borderId="13" xfId="55" applyNumberFormat="1" applyFont="1" applyBorder="1" applyAlignment="1" applyProtection="1">
      <alignment horizontal="center" vertical="center"/>
      <protection hidden="1"/>
    </xf>
    <xf numFmtId="0" fontId="11" fillId="0" borderId="25" xfId="55" applyFont="1" applyBorder="1" applyAlignment="1" applyProtection="1">
      <alignment vertical="center" wrapText="1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25" fillId="33" borderId="22" xfId="55" applyFont="1" applyFill="1" applyBorder="1" applyAlignment="1" applyProtection="1">
      <alignment horizontal="center" vertical="center"/>
      <protection hidden="1"/>
    </xf>
    <xf numFmtId="0" fontId="29" fillId="33" borderId="18" xfId="55" applyFont="1" applyFill="1" applyBorder="1" applyAlignment="1" applyProtection="1">
      <alignment horizontal="center" vertical="center"/>
      <protection hidden="1"/>
    </xf>
    <xf numFmtId="3" fontId="25" fillId="33" borderId="18" xfId="51" applyNumberFormat="1" applyFont="1" applyFill="1" applyBorder="1" applyAlignment="1" applyProtection="1">
      <alignment horizontal="right" vertical="center"/>
      <protection hidden="1"/>
    </xf>
    <xf numFmtId="3" fontId="25" fillId="33" borderId="19" xfId="51" applyNumberFormat="1" applyFont="1" applyFill="1" applyBorder="1" applyAlignment="1" applyProtection="1">
      <alignment horizontal="right" vertical="center"/>
      <protection hidden="1"/>
    </xf>
    <xf numFmtId="0" fontId="0" fillId="0" borderId="26" xfId="55" applyFont="1" applyBorder="1" applyAlignment="1" applyProtection="1">
      <alignment vertical="center"/>
      <protection hidden="1"/>
    </xf>
    <xf numFmtId="0" fontId="16" fillId="0" borderId="18" xfId="55" applyFont="1" applyBorder="1" applyAlignment="1" applyProtection="1">
      <alignment horizontal="center" vertical="center"/>
      <protection hidden="1"/>
    </xf>
    <xf numFmtId="3" fontId="20" fillId="0" borderId="26" xfId="51" applyNumberFormat="1" applyFont="1" applyBorder="1" applyAlignment="1" applyProtection="1">
      <alignment horizontal="right" vertical="center"/>
      <protection hidden="1"/>
    </xf>
    <xf numFmtId="0" fontId="11" fillId="0" borderId="24" xfId="55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/>
      <protection hidden="1"/>
    </xf>
    <xf numFmtId="0" fontId="1" fillId="0" borderId="25" xfId="55" applyNumberFormat="1" applyFont="1" applyBorder="1" applyAlignment="1" applyProtection="1">
      <alignment horizontal="center" vertical="center"/>
      <protection hidden="1"/>
    </xf>
    <xf numFmtId="196" fontId="9" fillId="35" borderId="15" xfId="55" applyNumberFormat="1" applyFont="1" applyFill="1" applyBorder="1" applyAlignment="1" applyProtection="1">
      <alignment horizontal="right" vertical="center"/>
      <protection hidden="1"/>
    </xf>
    <xf numFmtId="196" fontId="9" fillId="36" borderId="18" xfId="55" applyNumberFormat="1" applyFont="1" applyFill="1" applyBorder="1" applyAlignment="1" applyProtection="1">
      <alignment horizontal="right" vertical="center"/>
      <protection hidden="1"/>
    </xf>
    <xf numFmtId="3" fontId="25" fillId="36" borderId="18" xfId="55" applyNumberFormat="1" applyFont="1" applyFill="1" applyBorder="1" applyAlignment="1" applyProtection="1">
      <alignment horizontal="right" vertical="center"/>
      <protection hidden="1"/>
    </xf>
    <xf numFmtId="3" fontId="20" fillId="0" borderId="0" xfId="51" applyNumberFormat="1" applyFont="1" applyAlignment="1" applyProtection="1">
      <alignment horizontal="right" vertical="center"/>
      <protection hidden="1"/>
    </xf>
    <xf numFmtId="0" fontId="0" fillId="37" borderId="0" xfId="55" applyFont="1" applyFill="1" applyAlignment="1" applyProtection="1">
      <alignment horizontal="right" vertical="center"/>
      <protection hidden="1"/>
    </xf>
    <xf numFmtId="3" fontId="20" fillId="37" borderId="0" xfId="55" applyNumberFormat="1" applyFont="1" applyFill="1" applyAlignment="1" applyProtection="1">
      <alignment horizontal="right" vertical="center"/>
      <protection hidden="1"/>
    </xf>
    <xf numFmtId="196" fontId="9" fillId="35" borderId="16" xfId="55" applyNumberFormat="1" applyFont="1" applyFill="1" applyBorder="1" applyAlignment="1" applyProtection="1">
      <alignment horizontal="right" vertical="center"/>
      <protection hidden="1"/>
    </xf>
    <xf numFmtId="3" fontId="25" fillId="35" borderId="16" xfId="55" applyNumberFormat="1" applyFont="1" applyFill="1" applyBorder="1" applyAlignment="1" applyProtection="1">
      <alignment horizontal="right" vertical="center"/>
      <protection hidden="1"/>
    </xf>
    <xf numFmtId="196" fontId="1" fillId="35" borderId="13" xfId="55" applyNumberFormat="1" applyFont="1" applyFill="1" applyBorder="1" applyAlignment="1" applyProtection="1">
      <alignment horizontal="right" vertical="center"/>
      <protection hidden="1"/>
    </xf>
    <xf numFmtId="3" fontId="20" fillId="35" borderId="13" xfId="55" applyNumberFormat="1" applyFont="1" applyFill="1" applyBorder="1" applyAlignment="1" applyProtection="1">
      <alignment horizontal="right" vertical="center"/>
      <protection hidden="1"/>
    </xf>
    <xf numFmtId="0" fontId="11" fillId="0" borderId="25" xfId="55" applyFont="1" applyBorder="1" applyAlignment="1" applyProtection="1">
      <alignment vertical="center"/>
      <protection hidden="1"/>
    </xf>
    <xf numFmtId="0" fontId="25" fillId="33" borderId="18" xfId="55" applyFont="1" applyFill="1" applyBorder="1" applyAlignment="1" applyProtection="1">
      <alignment horizontal="center" vertical="center"/>
      <protection hidden="1"/>
    </xf>
    <xf numFmtId="0" fontId="30" fillId="0" borderId="25" xfId="55" applyFont="1" applyBorder="1" applyAlignment="1" applyProtection="1">
      <alignment vertical="center"/>
      <protection hidden="1"/>
    </xf>
    <xf numFmtId="0" fontId="11" fillId="33" borderId="18" xfId="55" applyFont="1" applyFill="1" applyBorder="1" applyAlignment="1" applyProtection="1">
      <alignment horizontal="left" vertical="center"/>
      <protection hidden="1"/>
    </xf>
    <xf numFmtId="0" fontId="29" fillId="33" borderId="21" xfId="55" applyFont="1" applyFill="1" applyBorder="1" applyAlignment="1" applyProtection="1">
      <alignment horizontal="center" vertical="center"/>
      <protection hidden="1"/>
    </xf>
    <xf numFmtId="3" fontId="25" fillId="33" borderId="21" xfId="51" applyNumberFormat="1" applyFont="1" applyFill="1" applyBorder="1" applyAlignment="1" applyProtection="1">
      <alignment horizontal="right" vertical="center"/>
      <protection hidden="1"/>
    </xf>
    <xf numFmtId="3" fontId="25" fillId="36" borderId="17" xfId="55" applyNumberFormat="1" applyFont="1" applyFill="1" applyBorder="1" applyAlignment="1" applyProtection="1">
      <alignment horizontal="right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3" fontId="20" fillId="0" borderId="0" xfId="55" applyNumberFormat="1" applyFont="1" applyAlignment="1" applyProtection="1">
      <alignment horizontal="right" vertical="center"/>
      <protection hidden="1"/>
    </xf>
    <xf numFmtId="3" fontId="0" fillId="37" borderId="0" xfId="55" applyNumberFormat="1" applyFont="1" applyFill="1" applyAlignment="1" applyProtection="1">
      <alignment horizontal="right" vertical="center"/>
      <protection hidden="1"/>
    </xf>
    <xf numFmtId="0" fontId="29" fillId="0" borderId="16" xfId="55" applyFont="1" applyBorder="1" applyAlignment="1" applyProtection="1">
      <alignment horizontal="center" vertical="center"/>
      <protection hidden="1"/>
    </xf>
    <xf numFmtId="0" fontId="29" fillId="0" borderId="17" xfId="55" applyFont="1" applyBorder="1" applyAlignment="1" applyProtection="1">
      <alignment horizontal="center" vertical="center"/>
      <protection hidden="1"/>
    </xf>
    <xf numFmtId="0" fontId="0" fillId="0" borderId="16" xfId="55" applyFont="1" applyBorder="1" applyAlignment="1" applyProtection="1">
      <alignment vertical="center"/>
      <protection hidden="1"/>
    </xf>
    <xf numFmtId="49" fontId="16" fillId="0" borderId="14" xfId="55" applyNumberFormat="1" applyFont="1" applyBorder="1" applyAlignment="1" applyProtection="1">
      <alignment horizontal="center" vertical="center"/>
      <protection hidden="1"/>
    </xf>
    <xf numFmtId="196" fontId="1" fillId="35" borderId="14" xfId="55" applyNumberFormat="1" applyFont="1" applyFill="1" applyBorder="1" applyAlignment="1" applyProtection="1">
      <alignment horizontal="right" vertical="center"/>
      <protection hidden="1"/>
    </xf>
    <xf numFmtId="3" fontId="20" fillId="35" borderId="14" xfId="55" applyNumberFormat="1" applyFont="1" applyFill="1" applyBorder="1" applyAlignment="1" applyProtection="1">
      <alignment horizontal="right" vertical="center"/>
      <protection hidden="1"/>
    </xf>
    <xf numFmtId="0" fontId="0" fillId="0" borderId="13" xfId="55" applyFont="1" applyBorder="1" applyAlignment="1" applyProtection="1">
      <alignment vertical="center"/>
      <protection hidden="1"/>
    </xf>
    <xf numFmtId="49" fontId="16" fillId="0" borderId="15" xfId="55" applyNumberFormat="1" applyFont="1" applyBorder="1" applyAlignment="1" applyProtection="1">
      <alignment horizontal="center" vertical="center"/>
      <protection hidden="1"/>
    </xf>
    <xf numFmtId="196" fontId="1" fillId="35" borderId="15" xfId="55" applyNumberFormat="1" applyFont="1" applyFill="1" applyBorder="1" applyAlignment="1" applyProtection="1">
      <alignment horizontal="right" vertical="center"/>
      <protection hidden="1"/>
    </xf>
    <xf numFmtId="3" fontId="20" fillId="35" borderId="15" xfId="55" applyNumberFormat="1" applyFont="1" applyFill="1" applyBorder="1" applyAlignment="1" applyProtection="1">
      <alignment horizontal="right" vertical="center"/>
      <protection hidden="1"/>
    </xf>
    <xf numFmtId="0" fontId="0" fillId="0" borderId="17" xfId="55" applyFont="1" applyBorder="1" applyAlignment="1" applyProtection="1">
      <alignment vertical="center"/>
      <protection hidden="1"/>
    </xf>
    <xf numFmtId="49" fontId="16" fillId="0" borderId="17" xfId="55" applyNumberFormat="1" applyFont="1" applyBorder="1" applyAlignment="1" applyProtection="1">
      <alignment horizontal="center" vertical="center"/>
      <protection hidden="1"/>
    </xf>
    <xf numFmtId="196" fontId="1" fillId="35" borderId="17" xfId="55" applyNumberFormat="1" applyFont="1" applyFill="1" applyBorder="1" applyAlignment="1" applyProtection="1">
      <alignment horizontal="right" vertical="center"/>
      <protection hidden="1"/>
    </xf>
    <xf numFmtId="3" fontId="20" fillId="35" borderId="17" xfId="55" applyNumberFormat="1" applyFont="1" applyFill="1" applyBorder="1" applyAlignment="1" applyProtection="1">
      <alignment horizontal="right" vertical="center"/>
      <protection hidden="1"/>
    </xf>
    <xf numFmtId="0" fontId="25" fillId="33" borderId="18" xfId="55" applyFont="1" applyFill="1" applyBorder="1" applyAlignment="1" applyProtection="1">
      <alignment vertical="center"/>
      <protection hidden="1"/>
    </xf>
    <xf numFmtId="196" fontId="1" fillId="36" borderId="18" xfId="55" applyNumberFormat="1" applyFont="1" applyFill="1" applyBorder="1" applyAlignment="1" applyProtection="1">
      <alignment horizontal="right" vertical="center"/>
      <protection hidden="1"/>
    </xf>
    <xf numFmtId="3" fontId="20" fillId="36" borderId="19" xfId="55" applyNumberFormat="1" applyFont="1" applyFill="1" applyBorder="1" applyAlignment="1" applyProtection="1">
      <alignment horizontal="right" vertical="center"/>
      <protection hidden="1"/>
    </xf>
    <xf numFmtId="0" fontId="20" fillId="0" borderId="16" xfId="55" applyFont="1" applyBorder="1" applyAlignment="1" applyProtection="1">
      <alignment vertical="center"/>
      <protection hidden="1"/>
    </xf>
    <xf numFmtId="3" fontId="20" fillId="38" borderId="14" xfId="55" applyNumberFormat="1" applyFont="1" applyFill="1" applyBorder="1" applyAlignment="1" applyProtection="1">
      <alignment horizontal="right" vertical="center"/>
      <protection hidden="1"/>
    </xf>
    <xf numFmtId="196" fontId="1" fillId="35" borderId="16" xfId="55" applyNumberFormat="1" applyFont="1" applyFill="1" applyBorder="1" applyAlignment="1" applyProtection="1">
      <alignment horizontal="right" vertical="center"/>
      <protection hidden="1"/>
    </xf>
    <xf numFmtId="0" fontId="20" fillId="0" borderId="13" xfId="55" applyFont="1" applyBorder="1" applyAlignment="1" applyProtection="1">
      <alignment vertical="center"/>
      <protection hidden="1"/>
    </xf>
    <xf numFmtId="3" fontId="20" fillId="38" borderId="15" xfId="55" applyNumberFormat="1" applyFont="1" applyFill="1" applyBorder="1" applyAlignment="1" applyProtection="1">
      <alignment horizontal="right" vertical="center"/>
      <protection hidden="1"/>
    </xf>
    <xf numFmtId="0" fontId="11" fillId="33" borderId="18" xfId="55" applyFont="1" applyFill="1" applyBorder="1" applyAlignment="1" applyProtection="1">
      <alignment vertical="center"/>
      <protection hidden="1"/>
    </xf>
    <xf numFmtId="3" fontId="25" fillId="33" borderId="19" xfId="55" applyNumberFormat="1" applyFont="1" applyFill="1" applyBorder="1" applyAlignment="1" applyProtection="1">
      <alignment horizontal="right" vertical="center"/>
      <protection hidden="1"/>
    </xf>
    <xf numFmtId="3" fontId="25" fillId="36" borderId="19" xfId="55" applyNumberFormat="1" applyFont="1" applyFill="1" applyBorder="1" applyAlignment="1" applyProtection="1">
      <alignment horizontal="right" vertical="center"/>
      <protection hidden="1"/>
    </xf>
    <xf numFmtId="0" fontId="36" fillId="0" borderId="0" xfId="55" applyFont="1" applyAlignment="1" applyProtection="1">
      <alignment vertical="center"/>
      <protection hidden="1"/>
    </xf>
    <xf numFmtId="0" fontId="14" fillId="0" borderId="0" xfId="55" applyFont="1" applyAlignment="1" applyProtection="1">
      <alignment vertical="center"/>
      <protection hidden="1"/>
    </xf>
    <xf numFmtId="0" fontId="19" fillId="0" borderId="0" xfId="55" applyFont="1" applyAlignment="1" applyProtection="1">
      <alignment vertical="center"/>
      <protection hidden="1"/>
    </xf>
    <xf numFmtId="0" fontId="16" fillId="0" borderId="0" xfId="55" applyFont="1" applyBorder="1" applyAlignment="1" applyProtection="1">
      <alignment horizontal="center" vertical="center"/>
      <protection hidden="1"/>
    </xf>
    <xf numFmtId="0" fontId="11" fillId="0" borderId="16" xfId="55" applyFont="1" applyBorder="1" applyAlignment="1" applyProtection="1">
      <alignment vertical="center"/>
      <protection hidden="1"/>
    </xf>
    <xf numFmtId="0" fontId="9" fillId="0" borderId="16" xfId="55" applyNumberFormat="1" applyFont="1" applyBorder="1" applyAlignment="1" applyProtection="1">
      <alignment horizontal="center" vertical="center"/>
      <protection hidden="1"/>
    </xf>
    <xf numFmtId="194" fontId="9" fillId="35" borderId="16" xfId="55" applyNumberFormat="1" applyFont="1" applyFill="1" applyBorder="1" applyAlignment="1" applyProtection="1">
      <alignment horizontal="right" vertic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5" xfId="55" applyNumberFormat="1" applyFont="1" applyBorder="1" applyAlignment="1" applyProtection="1">
      <alignment horizontal="center" vertical="center"/>
      <protection hidden="1"/>
    </xf>
    <xf numFmtId="0" fontId="11" fillId="0" borderId="13" xfId="55" applyFont="1" applyBorder="1" applyAlignment="1" applyProtection="1">
      <alignment vertical="center"/>
      <protection hidden="1"/>
    </xf>
    <xf numFmtId="0" fontId="9" fillId="0" borderId="15" xfId="55" applyNumberFormat="1" applyFont="1" applyBorder="1" applyAlignment="1" applyProtection="1">
      <alignment horizontal="center" vertical="center"/>
      <protection hidden="1"/>
    </xf>
    <xf numFmtId="194" fontId="9" fillId="35" borderId="13" xfId="55" applyNumberFormat="1" applyFont="1" applyFill="1" applyBorder="1" applyAlignment="1" applyProtection="1">
      <alignment horizontal="right" vertical="center"/>
      <protection hidden="1"/>
    </xf>
    <xf numFmtId="0" fontId="16" fillId="0" borderId="15" xfId="55" applyNumberFormat="1" applyFont="1" applyBorder="1" applyAlignment="1" applyProtection="1">
      <alignment horizontal="center" vertical="center"/>
      <protection hidden="1"/>
    </xf>
    <xf numFmtId="0" fontId="29" fillId="33" borderId="19" xfId="55" applyFont="1" applyFill="1" applyBorder="1" applyAlignment="1" applyProtection="1">
      <alignment horizontal="center" vertical="center"/>
      <protection hidden="1"/>
    </xf>
    <xf numFmtId="194" fontId="9" fillId="36" borderId="18" xfId="55" applyNumberFormat="1" applyFont="1" applyFill="1" applyBorder="1" applyAlignment="1" applyProtection="1">
      <alignment horizontal="right" vertical="center"/>
      <protection hidden="1"/>
    </xf>
    <xf numFmtId="194" fontId="1" fillId="37" borderId="0" xfId="55" applyNumberFormat="1" applyFont="1" applyFill="1" applyAlignment="1" applyProtection="1">
      <alignment horizontal="right" vertical="center"/>
      <protection hidden="1"/>
    </xf>
    <xf numFmtId="3" fontId="20" fillId="37" borderId="0" xfId="55" applyNumberFormat="1" applyFont="1" applyFill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7" xfId="55" applyNumberFormat="1" applyFont="1" applyBorder="1" applyAlignment="1" applyProtection="1">
      <alignment horizontal="center" vertical="center"/>
      <protection hidden="1"/>
    </xf>
    <xf numFmtId="0" fontId="25" fillId="33" borderId="23" xfId="55" applyFont="1" applyFill="1" applyBorder="1" applyAlignment="1" applyProtection="1">
      <alignment horizontal="center" vertical="center"/>
      <protection hidden="1"/>
    </xf>
    <xf numFmtId="3" fontId="25" fillId="33" borderId="18" xfId="51" applyNumberFormat="1" applyFont="1" applyFill="1" applyBorder="1" applyAlignment="1" applyProtection="1">
      <alignment vertical="center"/>
      <protection hidden="1"/>
    </xf>
    <xf numFmtId="0" fontId="30" fillId="0" borderId="0" xfId="55" applyFont="1" applyBorder="1" applyAlignment="1" applyProtection="1">
      <alignment vertical="center"/>
      <protection hidden="1"/>
    </xf>
    <xf numFmtId="0" fontId="11" fillId="33" borderId="21" xfId="55" applyFont="1" applyFill="1" applyBorder="1" applyAlignment="1" applyProtection="1">
      <alignment horizontal="left" vertical="center"/>
      <protection hidden="1"/>
    </xf>
    <xf numFmtId="3" fontId="25" fillId="33" borderId="21" xfId="51" applyNumberFormat="1" applyFont="1" applyFill="1" applyBorder="1" applyAlignment="1" applyProtection="1">
      <alignment vertical="center"/>
      <protection hidden="1"/>
    </xf>
    <xf numFmtId="3" fontId="22" fillId="0" borderId="0" xfId="55" applyNumberFormat="1" applyFont="1" applyAlignment="1" applyProtection="1">
      <alignment vertical="center"/>
      <protection hidden="1"/>
    </xf>
    <xf numFmtId="3" fontId="24" fillId="0" borderId="0" xfId="55" applyNumberFormat="1" applyFont="1" applyAlignment="1" applyProtection="1">
      <alignment vertical="center"/>
      <protection hidden="1"/>
    </xf>
    <xf numFmtId="0" fontId="22" fillId="37" borderId="0" xfId="55" applyFont="1" applyFill="1" applyAlignment="1" applyProtection="1">
      <alignment vertical="center"/>
      <protection hidden="1"/>
    </xf>
    <xf numFmtId="3" fontId="20" fillId="35" borderId="14" xfId="55" applyNumberFormat="1" applyFont="1" applyFill="1" applyBorder="1" applyAlignment="1" applyProtection="1">
      <alignment vertical="center"/>
      <protection hidden="1"/>
    </xf>
    <xf numFmtId="3" fontId="20" fillId="35" borderId="15" xfId="55" applyNumberFormat="1" applyFont="1" applyFill="1" applyBorder="1" applyAlignment="1" applyProtection="1">
      <alignment vertical="center"/>
      <protection hidden="1"/>
    </xf>
    <xf numFmtId="3" fontId="20" fillId="35" borderId="17" xfId="55" applyNumberFormat="1" applyFont="1" applyFill="1" applyBorder="1" applyAlignment="1" applyProtection="1">
      <alignment vertical="center"/>
      <protection hidden="1"/>
    </xf>
    <xf numFmtId="0" fontId="1" fillId="37" borderId="0" xfId="55" applyFont="1" applyFill="1" applyAlignment="1" applyProtection="1">
      <alignment horizontal="right" vertical="center"/>
      <protection hidden="1"/>
    </xf>
    <xf numFmtId="3" fontId="20" fillId="37" borderId="0" xfId="55" applyNumberFormat="1" applyFont="1" applyFill="1" applyAlignment="1" applyProtection="1">
      <alignment vertical="center"/>
      <protection hidden="1"/>
    </xf>
    <xf numFmtId="196" fontId="9" fillId="33" borderId="18" xfId="55" applyNumberFormat="1" applyFont="1" applyFill="1" applyBorder="1" applyAlignment="1" applyProtection="1">
      <alignment horizontal="right" vertical="center"/>
      <protection hidden="1"/>
    </xf>
    <xf numFmtId="0" fontId="10" fillId="0" borderId="0" xfId="55" applyFont="1" applyAlignment="1" applyProtection="1">
      <alignment vertical="center"/>
      <protection hidden="1"/>
    </xf>
    <xf numFmtId="3" fontId="25" fillId="36" borderId="19" xfId="55" applyNumberFormat="1" applyFont="1" applyFill="1" applyBorder="1" applyAlignment="1" applyProtection="1">
      <alignment vertical="center"/>
      <protection hidden="1"/>
    </xf>
    <xf numFmtId="0" fontId="20" fillId="0" borderId="16" xfId="55" applyFont="1" applyFill="1" applyBorder="1" applyAlignment="1" applyProtection="1">
      <alignment vertical="center"/>
      <protection hidden="1"/>
    </xf>
    <xf numFmtId="0" fontId="31" fillId="0" borderId="0" xfId="55" applyFont="1" applyAlignment="1" applyProtection="1">
      <alignment vertical="center"/>
      <protection hidden="1"/>
    </xf>
    <xf numFmtId="0" fontId="20" fillId="0" borderId="13" xfId="55" applyFont="1" applyFill="1" applyBorder="1" applyAlignment="1" applyProtection="1">
      <alignment vertical="center"/>
      <protection hidden="1"/>
    </xf>
    <xf numFmtId="196" fontId="25" fillId="33" borderId="18" xfId="55" applyNumberFormat="1" applyFont="1" applyFill="1" applyBorder="1" applyAlignment="1" applyProtection="1">
      <alignment horizontal="right" vertical="center"/>
      <protection hidden="1"/>
    </xf>
    <xf numFmtId="0" fontId="32" fillId="0" borderId="0" xfId="55" applyFont="1" applyAlignment="1" applyProtection="1">
      <alignment vertical="center"/>
      <protection hidden="1"/>
    </xf>
    <xf numFmtId="0" fontId="33" fillId="0" borderId="0" xfId="55" applyFont="1" applyBorder="1" applyAlignment="1" applyProtection="1">
      <alignment vertical="center"/>
      <protection hidden="1"/>
    </xf>
    <xf numFmtId="3" fontId="34" fillId="0" borderId="0" xfId="51" applyNumberFormat="1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28" xfId="0" applyFont="1" applyBorder="1" applyAlignment="1" applyProtection="1">
      <alignment vertical="center" wrapText="1"/>
      <protection hidden="1"/>
    </xf>
    <xf numFmtId="0" fontId="6" fillId="32" borderId="29" xfId="0" applyFont="1" applyFill="1" applyBorder="1" applyAlignment="1" applyProtection="1">
      <alignment vertical="center" wrapText="1"/>
      <protection hidden="1"/>
    </xf>
    <xf numFmtId="0" fontId="1" fillId="32" borderId="30" xfId="0" applyFont="1" applyFill="1" applyBorder="1" applyAlignment="1" applyProtection="1">
      <alignment horizontal="center" vertical="center" wrapText="1"/>
      <protection hidden="1"/>
    </xf>
    <xf numFmtId="169" fontId="1" fillId="0" borderId="30" xfId="0" applyNumberFormat="1" applyFont="1" applyBorder="1" applyAlignment="1" applyProtection="1">
      <alignment horizontal="center" vertical="center"/>
      <protection hidden="1"/>
    </xf>
    <xf numFmtId="169" fontId="1" fillId="0" borderId="31" xfId="0" applyNumberFormat="1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vertical="center" wrapText="1"/>
      <protection hidden="1"/>
    </xf>
    <xf numFmtId="0" fontId="6" fillId="0" borderId="33" xfId="0" applyFont="1" applyBorder="1" applyAlignment="1" applyProtection="1">
      <alignment vertical="center" wrapText="1"/>
      <protection hidden="1"/>
    </xf>
    <xf numFmtId="169" fontId="9" fillId="0" borderId="10" xfId="0" applyNumberFormat="1" applyFont="1" applyBorder="1" applyAlignment="1" applyProtection="1">
      <alignment horizontal="center" vertical="center" wrapText="1"/>
      <protection hidden="1"/>
    </xf>
    <xf numFmtId="169" fontId="9" fillId="0" borderId="20" xfId="0" applyNumberFormat="1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169" fontId="9" fillId="32" borderId="10" xfId="0" applyNumberFormat="1" applyFont="1" applyFill="1" applyBorder="1" applyAlignment="1" applyProtection="1">
      <alignment horizontal="center" vertical="center" wrapText="1"/>
      <protection hidden="1"/>
    </xf>
    <xf numFmtId="169" fontId="9" fillId="32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/>
      <protection hidden="1"/>
    </xf>
    <xf numFmtId="0" fontId="9" fillId="32" borderId="10" xfId="0" applyFont="1" applyFill="1" applyBorder="1" applyAlignment="1" applyProtection="1">
      <alignment horizontal="center"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0" borderId="37" xfId="0" applyFont="1" applyBorder="1" applyAlignment="1" applyProtection="1">
      <alignment vertical="center" wrapText="1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169" fontId="9" fillId="0" borderId="38" xfId="0" applyNumberFormat="1" applyFont="1" applyBorder="1" applyAlignment="1" applyProtection="1">
      <alignment horizontal="center" vertical="center"/>
      <protection hidden="1"/>
    </xf>
    <xf numFmtId="169" fontId="9" fillId="0" borderId="39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wrapText="1"/>
      <protection hidden="1"/>
    </xf>
    <xf numFmtId="0" fontId="11" fillId="33" borderId="18" xfId="55" applyFont="1" applyFill="1" applyBorder="1" applyAlignment="1" applyProtection="1">
      <alignment horizontal="center" vertical="center"/>
      <protection hidden="1"/>
    </xf>
    <xf numFmtId="0" fontId="9" fillId="0" borderId="24" xfId="55" applyFont="1" applyBorder="1" applyAlignment="1" applyProtection="1">
      <alignment horizontal="center" vertical="center"/>
      <protection hidden="1"/>
    </xf>
    <xf numFmtId="0" fontId="4" fillId="34" borderId="0" xfId="55" applyFont="1" applyFill="1" applyBorder="1" applyAlignment="1" applyProtection="1">
      <alignment horizontal="center" vertical="center" wrapText="1"/>
      <protection hidden="1"/>
    </xf>
    <xf numFmtId="0" fontId="11" fillId="33" borderId="0" xfId="55" applyFont="1" applyFill="1" applyBorder="1" applyAlignment="1" applyProtection="1">
      <alignment horizontal="centerContinuous" vertical="center"/>
      <protection hidden="1"/>
    </xf>
    <xf numFmtId="0" fontId="0" fillId="0" borderId="25" xfId="55" applyFont="1" applyBorder="1" applyAlignment="1" applyProtection="1">
      <alignment vertical="center"/>
      <protection hidden="1"/>
    </xf>
    <xf numFmtId="0" fontId="26" fillId="32" borderId="0" xfId="55" applyFont="1" applyFill="1" applyBorder="1" applyAlignment="1" applyProtection="1">
      <alignment vertical="center"/>
      <protection hidden="1"/>
    </xf>
    <xf numFmtId="0" fontId="0" fillId="32" borderId="0" xfId="55" applyFont="1" applyFill="1" applyBorder="1" applyAlignment="1" applyProtection="1">
      <alignment vertical="center"/>
      <protection hidden="1"/>
    </xf>
    <xf numFmtId="0" fontId="0" fillId="32" borderId="11" xfId="55" applyFont="1" applyFill="1" applyBorder="1" applyAlignment="1" applyProtection="1">
      <alignment vertical="center"/>
      <protection hidden="1"/>
    </xf>
    <xf numFmtId="0" fontId="11" fillId="0" borderId="19" xfId="55" applyFont="1" applyBorder="1" applyAlignment="1" applyProtection="1">
      <alignment horizontal="center" vertical="center"/>
      <protection hidden="1"/>
    </xf>
    <xf numFmtId="0" fontId="11" fillId="0" borderId="26" xfId="55" applyFont="1" applyBorder="1" applyAlignment="1" applyProtection="1">
      <alignment horizontal="center" vertical="center"/>
      <protection hidden="1"/>
    </xf>
    <xf numFmtId="0" fontId="1" fillId="0" borderId="25" xfId="55" applyFont="1" applyBorder="1" applyAlignment="1" applyProtection="1">
      <alignment vertical="center"/>
      <protection hidden="1"/>
    </xf>
    <xf numFmtId="0" fontId="0" fillId="0" borderId="0" xfId="55" applyFont="1" applyAlignment="1" applyProtection="1">
      <alignment horizontal="centerContinuous" vertical="center"/>
      <protection hidden="1"/>
    </xf>
    <xf numFmtId="0" fontId="27" fillId="0" borderId="0" xfId="55" applyFont="1" applyAlignment="1" applyProtection="1">
      <alignment vertical="center"/>
      <protection hidden="1"/>
    </xf>
    <xf numFmtId="0" fontId="11" fillId="33" borderId="22" xfId="55" applyFont="1" applyFill="1" applyBorder="1" applyAlignment="1" applyProtection="1">
      <alignment horizontal="centerContinuous" vertical="center"/>
      <protection hidden="1"/>
    </xf>
    <xf numFmtId="3" fontId="20" fillId="32" borderId="16" xfId="55" applyNumberFormat="1" applyFont="1" applyFill="1" applyBorder="1" applyAlignment="1" applyProtection="1">
      <alignment vertical="center"/>
      <protection locked="0"/>
    </xf>
    <xf numFmtId="0" fontId="18" fillId="0" borderId="0" xfId="55" applyFont="1" applyBorder="1" applyAlignment="1" applyProtection="1">
      <alignment horizontal="center" vertical="center"/>
      <protection hidden="1"/>
    </xf>
    <xf numFmtId="204" fontId="0" fillId="0" borderId="0" xfId="45" applyFont="1" applyAlignment="1" applyProtection="1">
      <alignment vertical="center"/>
      <protection hidden="1"/>
    </xf>
    <xf numFmtId="0" fontId="11" fillId="33" borderId="26" xfId="55" applyFont="1" applyFill="1" applyBorder="1" applyAlignment="1" applyProtection="1">
      <alignment horizontal="centerContinuous" vertical="center"/>
      <protection hidden="1"/>
    </xf>
    <xf numFmtId="0" fontId="11" fillId="33" borderId="19" xfId="55" applyFont="1" applyFill="1" applyBorder="1" applyAlignment="1" applyProtection="1">
      <alignment horizontal="centerContinuous" vertical="center"/>
      <protection hidden="1"/>
    </xf>
    <xf numFmtId="0" fontId="11" fillId="0" borderId="11" xfId="55" applyFont="1" applyBorder="1" applyAlignment="1" applyProtection="1">
      <alignment vertical="center"/>
      <protection hidden="1"/>
    </xf>
    <xf numFmtId="0" fontId="23" fillId="4" borderId="24" xfId="55" applyFont="1" applyFill="1" applyBorder="1" applyAlignment="1" applyProtection="1">
      <alignment horizontal="centerContinuous" vertical="center"/>
      <protection hidden="1"/>
    </xf>
    <xf numFmtId="0" fontId="23" fillId="4" borderId="11" xfId="55" applyFont="1" applyFill="1" applyBorder="1" applyAlignment="1" applyProtection="1">
      <alignment horizontal="centerContinuous" vertical="center"/>
      <protection hidden="1"/>
    </xf>
    <xf numFmtId="0" fontId="23" fillId="4" borderId="16" xfId="55" applyFont="1" applyFill="1" applyBorder="1" applyAlignment="1" applyProtection="1">
      <alignment horizontal="center" vertical="center"/>
      <protection hidden="1"/>
    </xf>
    <xf numFmtId="0" fontId="23" fillId="4" borderId="11" xfId="55" applyFont="1" applyFill="1" applyBorder="1" applyAlignment="1" applyProtection="1">
      <alignment horizontal="center" vertical="center"/>
      <protection hidden="1"/>
    </xf>
    <xf numFmtId="0" fontId="23" fillId="4" borderId="14" xfId="55" applyFont="1" applyFill="1" applyBorder="1" applyAlignment="1" applyProtection="1">
      <alignment horizontal="center" vertical="center"/>
      <protection hidden="1"/>
    </xf>
    <xf numFmtId="0" fontId="9" fillId="4" borderId="23" xfId="55" applyFont="1" applyFill="1" applyBorder="1" applyAlignment="1" applyProtection="1">
      <alignment horizontal="centerContinuous" vertical="center"/>
      <protection hidden="1"/>
    </xf>
    <xf numFmtId="0" fontId="9" fillId="4" borderId="12" xfId="55" applyFont="1" applyFill="1" applyBorder="1" applyAlignment="1" applyProtection="1">
      <alignment horizontal="centerContinuous" vertical="center"/>
      <protection hidden="1"/>
    </xf>
    <xf numFmtId="0" fontId="9" fillId="4" borderId="13" xfId="55" applyFont="1" applyFill="1" applyBorder="1" applyAlignment="1" applyProtection="1">
      <alignment horizontal="center" vertical="center"/>
      <protection hidden="1"/>
    </xf>
    <xf numFmtId="3" fontId="9" fillId="4" borderId="15" xfId="55" applyNumberFormat="1" applyFont="1" applyFill="1" applyBorder="1" applyAlignment="1" applyProtection="1">
      <alignment horizontal="center" vertical="center"/>
      <protection hidden="1"/>
    </xf>
    <xf numFmtId="0" fontId="9" fillId="4" borderId="15" xfId="55" applyFont="1" applyFill="1" applyBorder="1" applyAlignment="1" applyProtection="1">
      <alignment horizontal="center" vertical="center"/>
      <protection hidden="1"/>
    </xf>
    <xf numFmtId="0" fontId="9" fillId="0" borderId="23" xfId="55" applyFont="1" applyFill="1" applyBorder="1" applyAlignment="1" applyProtection="1">
      <alignment horizontal="center" vertical="center"/>
      <protection hidden="1"/>
    </xf>
    <xf numFmtId="0" fontId="9" fillId="4" borderId="17" xfId="55" applyFont="1" applyFill="1" applyBorder="1" applyAlignment="1" applyProtection="1">
      <alignment horizontal="center" vertical="center"/>
      <protection hidden="1"/>
    </xf>
    <xf numFmtId="3" fontId="9" fillId="4" borderId="21" xfId="55" applyNumberFormat="1" applyFont="1" applyFill="1" applyBorder="1" applyAlignment="1" applyProtection="1">
      <alignment horizontal="center" vertical="center"/>
      <protection hidden="1"/>
    </xf>
    <xf numFmtId="1" fontId="9" fillId="4" borderId="21" xfId="55" applyNumberFormat="1" applyFont="1" applyFill="1" applyBorder="1" applyAlignment="1" applyProtection="1">
      <alignment horizontal="center" vertical="center"/>
      <protection hidden="1"/>
    </xf>
    <xf numFmtId="0" fontId="9" fillId="4" borderId="21" xfId="55" applyFont="1" applyFill="1" applyBorder="1" applyAlignment="1" applyProtection="1">
      <alignment horizontal="center" vertical="center"/>
      <protection hidden="1"/>
    </xf>
    <xf numFmtId="3" fontId="1" fillId="32" borderId="13" xfId="55" applyNumberFormat="1" applyFont="1" applyFill="1" applyBorder="1" applyAlignment="1" applyProtection="1">
      <alignment vertical="center"/>
      <protection hidden="1"/>
    </xf>
    <xf numFmtId="3" fontId="25" fillId="34" borderId="18" xfId="55" applyNumberFormat="1" applyFont="1" applyFill="1" applyBorder="1" applyAlignment="1" applyProtection="1">
      <alignment horizontal="center" vertical="center"/>
      <protection hidden="1"/>
    </xf>
    <xf numFmtId="0" fontId="10" fillId="0" borderId="0" xfId="55" applyProtection="1">
      <alignment/>
      <protection locked="0"/>
    </xf>
    <xf numFmtId="0" fontId="11" fillId="0" borderId="0" xfId="55" applyFont="1" applyAlignment="1" applyProtection="1">
      <alignment vertical="center"/>
      <protection locked="0"/>
    </xf>
    <xf numFmtId="3" fontId="9" fillId="0" borderId="17" xfId="55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5" applyNumberFormat="1" applyFont="1" applyAlignment="1" applyProtection="1">
      <alignment horizontal="right" vertical="center"/>
      <protection locked="0"/>
    </xf>
    <xf numFmtId="3" fontId="4" fillId="0" borderId="0" xfId="55" applyNumberFormat="1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3" fontId="4" fillId="0" borderId="0" xfId="55" applyNumberFormat="1" applyFont="1" applyFill="1" applyBorder="1" applyAlignment="1" applyProtection="1">
      <alignment horizontal="center" vertical="center"/>
      <protection locked="0"/>
    </xf>
    <xf numFmtId="3" fontId="0" fillId="0" borderId="0" xfId="55" applyNumberFormat="1" applyFont="1" applyAlignment="1" applyProtection="1">
      <alignment horizontal="right" vertical="center"/>
      <protection locked="0"/>
    </xf>
    <xf numFmtId="3" fontId="11" fillId="0" borderId="0" xfId="55" applyNumberFormat="1" applyFont="1" applyBorder="1" applyAlignment="1" applyProtection="1">
      <alignment horizontal="right" vertical="center"/>
      <protection locked="0"/>
    </xf>
    <xf numFmtId="0" fontId="0" fillId="0" borderId="0" xfId="55" applyFont="1" applyAlignment="1" applyProtection="1">
      <alignment vertical="center"/>
      <protection locked="0"/>
    </xf>
    <xf numFmtId="0" fontId="10" fillId="0" borderId="0" xfId="55" applyAlignment="1" applyProtection="1">
      <alignment vertical="center"/>
      <protection locked="0"/>
    </xf>
    <xf numFmtId="0" fontId="10" fillId="0" borderId="0" xfId="55" applyFont="1" applyFill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3" fontId="20" fillId="0" borderId="15" xfId="51" applyNumberFormat="1" applyFont="1" applyFill="1" applyBorder="1" applyAlignment="1" applyProtection="1">
      <alignment vertical="center"/>
      <protection hidden="1"/>
    </xf>
    <xf numFmtId="0" fontId="1" fillId="32" borderId="25" xfId="55" applyFont="1" applyFill="1" applyBorder="1" applyAlignment="1" applyProtection="1">
      <alignment vertical="center"/>
      <protection locked="0"/>
    </xf>
    <xf numFmtId="0" fontId="1" fillId="32" borderId="23" xfId="55" applyFont="1" applyFill="1" applyBorder="1" applyAlignment="1" applyProtection="1">
      <alignment vertical="center"/>
      <protection locked="0"/>
    </xf>
    <xf numFmtId="0" fontId="1" fillId="32" borderId="17" xfId="55" applyFont="1" applyFill="1" applyBorder="1" applyAlignment="1" applyProtection="1">
      <alignment vertical="center"/>
      <protection hidden="1"/>
    </xf>
    <xf numFmtId="0" fontId="1" fillId="32" borderId="15" xfId="55" applyFont="1" applyFill="1" applyBorder="1" applyAlignment="1" applyProtection="1">
      <alignment vertical="center"/>
      <protection locked="0"/>
    </xf>
    <xf numFmtId="0" fontId="20" fillId="32" borderId="14" xfId="55" applyFont="1" applyFill="1" applyBorder="1" applyAlignment="1" applyProtection="1">
      <alignment horizontal="center" vertical="center"/>
      <protection locked="0"/>
    </xf>
    <xf numFmtId="3" fontId="20" fillId="32" borderId="16" xfId="55" applyNumberFormat="1" applyFont="1" applyFill="1" applyBorder="1" applyAlignment="1" applyProtection="1">
      <alignment horizontal="center" vertical="center"/>
      <protection locked="0"/>
    </xf>
    <xf numFmtId="3" fontId="20" fillId="32" borderId="15" xfId="55" applyNumberFormat="1" applyFont="1" applyFill="1" applyBorder="1" applyAlignment="1" applyProtection="1">
      <alignment horizontal="center" vertical="center"/>
      <protection locked="0"/>
    </xf>
    <xf numFmtId="0" fontId="20" fillId="32" borderId="15" xfId="55" applyFont="1" applyFill="1" applyBorder="1" applyAlignment="1" applyProtection="1">
      <alignment horizontal="center" vertical="center"/>
      <protection locked="0"/>
    </xf>
    <xf numFmtId="3" fontId="20" fillId="32" borderId="13" xfId="55" applyNumberFormat="1" applyFont="1" applyFill="1" applyBorder="1" applyAlignment="1" applyProtection="1">
      <alignment horizontal="center" vertical="center"/>
      <protection locked="0"/>
    </xf>
    <xf numFmtId="3" fontId="20" fillId="32" borderId="17" xfId="55" applyNumberFormat="1" applyFont="1" applyFill="1" applyBorder="1" applyAlignment="1" applyProtection="1">
      <alignment horizontal="center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14" fontId="9" fillId="33" borderId="17" xfId="55" applyNumberFormat="1" applyFont="1" applyFill="1" applyBorder="1" applyAlignment="1" applyProtection="1">
      <alignment horizontal="center" vertical="center"/>
      <protection hidden="1"/>
    </xf>
    <xf numFmtId="2" fontId="25" fillId="0" borderId="16" xfId="51" applyNumberFormat="1" applyFont="1" applyFill="1" applyBorder="1" applyAlignment="1" applyProtection="1">
      <alignment horizontal="right" vertical="center"/>
      <protection hidden="1"/>
    </xf>
    <xf numFmtId="2" fontId="9" fillId="35" borderId="13" xfId="55" applyNumberFormat="1" applyFont="1" applyFill="1" applyBorder="1" applyAlignment="1" applyProtection="1">
      <alignment horizontal="right" vertical="center"/>
      <protection hidden="1"/>
    </xf>
    <xf numFmtId="4" fontId="25" fillId="33" borderId="19" xfId="51" applyNumberFormat="1" applyFont="1" applyFill="1" applyBorder="1" applyAlignment="1" applyProtection="1">
      <alignment horizontal="right" vertical="center"/>
      <protection hidden="1"/>
    </xf>
    <xf numFmtId="211" fontId="1" fillId="35" borderId="16" xfId="55" applyNumberFormat="1" applyFont="1" applyFill="1" applyBorder="1" applyAlignment="1" applyProtection="1">
      <alignment horizontal="right" vertical="center"/>
      <protection hidden="1"/>
    </xf>
    <xf numFmtId="211" fontId="25" fillId="36" borderId="18" xfId="55" applyNumberFormat="1" applyFont="1" applyFill="1" applyBorder="1" applyAlignment="1" applyProtection="1">
      <alignment horizontal="right" vertical="center"/>
      <protection hidden="1"/>
    </xf>
    <xf numFmtId="211" fontId="25" fillId="36" borderId="17" xfId="55" applyNumberFormat="1" applyFont="1" applyFill="1" applyBorder="1" applyAlignment="1" applyProtection="1">
      <alignment horizontal="right" vertical="center"/>
      <protection hidden="1"/>
    </xf>
    <xf numFmtId="2" fontId="1" fillId="35" borderId="13" xfId="55" applyNumberFormat="1" applyFont="1" applyFill="1" applyBorder="1" applyAlignment="1" applyProtection="1">
      <alignment horizontal="right" vertical="center"/>
      <protection hidden="1"/>
    </xf>
    <xf numFmtId="2" fontId="9" fillId="36" borderId="18" xfId="55" applyNumberFormat="1" applyFont="1" applyFill="1" applyBorder="1" applyAlignment="1" applyProtection="1">
      <alignment horizontal="right" vertical="center"/>
      <protection hidden="1"/>
    </xf>
    <xf numFmtId="2" fontId="9" fillId="36" borderId="17" xfId="55" applyNumberFormat="1" applyFont="1" applyFill="1" applyBorder="1" applyAlignment="1" applyProtection="1">
      <alignment horizontal="right" vertical="center"/>
      <protection hidden="1"/>
    </xf>
    <xf numFmtId="211" fontId="20" fillId="0" borderId="16" xfId="55" applyNumberFormat="1" applyFont="1" applyFill="1" applyBorder="1" applyAlignment="1" applyProtection="1">
      <alignment horizontal="right" vertical="center"/>
      <protection hidden="1"/>
    </xf>
    <xf numFmtId="211" fontId="20" fillId="0" borderId="13" xfId="55" applyNumberFormat="1" applyFont="1" applyFill="1" applyBorder="1" applyAlignment="1" applyProtection="1">
      <alignment horizontal="right" vertical="center"/>
      <protection hidden="1"/>
    </xf>
    <xf numFmtId="0" fontId="0" fillId="0" borderId="18" xfId="0" applyFont="1" applyBorder="1" applyAlignment="1" applyProtection="1">
      <alignment horizontal="right" vertical="center"/>
      <protection hidden="1"/>
    </xf>
    <xf numFmtId="3" fontId="9" fillId="0" borderId="18" xfId="0" applyNumberFormat="1" applyFont="1" applyBorder="1" applyAlignment="1" applyProtection="1">
      <alignment horizontal="center" vertical="center" wrapText="1"/>
      <protection hidden="1"/>
    </xf>
    <xf numFmtId="14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8" xfId="0" applyNumberFormat="1" applyFont="1" applyBorder="1" applyAlignment="1" applyProtection="1">
      <alignment horizontal="right" vertical="center"/>
      <protection hidden="1"/>
    </xf>
    <xf numFmtId="3" fontId="9" fillId="0" borderId="20" xfId="0" applyNumberFormat="1" applyFont="1" applyBorder="1" applyAlignment="1" applyProtection="1">
      <alignment horizontal="right" vertical="center"/>
      <protection hidden="1"/>
    </xf>
    <xf numFmtId="3" fontId="9" fillId="32" borderId="20" xfId="0" applyNumberFormat="1" applyFont="1" applyFill="1" applyBorder="1" applyAlignment="1" applyProtection="1">
      <alignment horizontal="right" vertical="center"/>
      <protection hidden="1"/>
    </xf>
    <xf numFmtId="4" fontId="1" fillId="35" borderId="16" xfId="55" applyNumberFormat="1" applyFont="1" applyFill="1" applyBorder="1" applyAlignment="1" applyProtection="1">
      <alignment horizontal="right" vertical="center"/>
      <protection hidden="1"/>
    </xf>
    <xf numFmtId="3" fontId="20" fillId="35" borderId="16" xfId="55" applyNumberFormat="1" applyFont="1" applyFill="1" applyBorder="1" applyAlignment="1" applyProtection="1">
      <alignment horizontal="right" vertical="center"/>
      <protection hidden="1"/>
    </xf>
    <xf numFmtId="3" fontId="9" fillId="0" borderId="40" xfId="0" applyNumberFormat="1" applyFont="1" applyBorder="1" applyAlignment="1" applyProtection="1">
      <alignment horizontal="right" vertical="center"/>
      <protection hidden="1"/>
    </xf>
    <xf numFmtId="3" fontId="10" fillId="0" borderId="0" xfId="55" applyNumberFormat="1" applyAlignment="1" applyProtection="1">
      <alignment vertical="center"/>
      <protection hidden="1"/>
    </xf>
    <xf numFmtId="3" fontId="0" fillId="0" borderId="0" xfId="0" applyNumberFormat="1" applyAlignment="1" applyProtection="1">
      <alignment/>
      <protection hidden="1"/>
    </xf>
    <xf numFmtId="0" fontId="20" fillId="32" borderId="15" xfId="55" applyFont="1" applyFill="1" applyBorder="1" applyAlignment="1" applyProtection="1">
      <alignment vertical="center"/>
      <protection locked="0"/>
    </xf>
    <xf numFmtId="0" fontId="10" fillId="0" borderId="0" xfId="55">
      <alignment/>
      <protection/>
    </xf>
    <xf numFmtId="0" fontId="11" fillId="0" borderId="0" xfId="55" applyFont="1" applyAlignment="1">
      <alignment vertical="center"/>
      <protection/>
    </xf>
    <xf numFmtId="3" fontId="9" fillId="0" borderId="12" xfId="55" applyNumberFormat="1" applyFont="1" applyBorder="1" applyAlignment="1" applyProtection="1">
      <alignment horizontal="right" vertical="center"/>
      <protection/>
    </xf>
    <xf numFmtId="3" fontId="9" fillId="0" borderId="21" xfId="55" applyNumberFormat="1" applyFont="1" applyBorder="1" applyAlignment="1">
      <alignment horizontal="right" vertical="center"/>
      <protection/>
    </xf>
    <xf numFmtId="0" fontId="11" fillId="0" borderId="0" xfId="55" applyFont="1" applyAlignment="1" applyProtection="1">
      <alignment vertical="center"/>
      <protection/>
    </xf>
    <xf numFmtId="3" fontId="11" fillId="0" borderId="0" xfId="55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wrapText="1"/>
      <protection/>
    </xf>
    <xf numFmtId="0" fontId="12" fillId="0" borderId="0" xfId="55" applyFont="1" applyAlignment="1" applyProtection="1">
      <alignment horizontal="center" vertical="center"/>
      <protection/>
    </xf>
    <xf numFmtId="3" fontId="13" fillId="0" borderId="0" xfId="55" applyNumberFormat="1" applyFont="1" applyAlignment="1" applyProtection="1">
      <alignment horizontal="center" vertical="center"/>
      <protection/>
    </xf>
    <xf numFmtId="0" fontId="0" fillId="0" borderId="0" xfId="55" applyFont="1" applyAlignment="1" applyProtection="1">
      <alignment vertical="center"/>
      <protection/>
    </xf>
    <xf numFmtId="3" fontId="0" fillId="0" borderId="0" xfId="55" applyNumberFormat="1" applyFont="1" applyAlignment="1" applyProtection="1">
      <alignment horizontal="right" vertical="center"/>
      <protection/>
    </xf>
    <xf numFmtId="3" fontId="11" fillId="0" borderId="0" xfId="55" applyNumberFormat="1" applyFont="1" applyBorder="1" applyAlignment="1">
      <alignment horizontal="right" vertical="center"/>
      <protection/>
    </xf>
    <xf numFmtId="0" fontId="0" fillId="0" borderId="0" xfId="55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18" fillId="0" borderId="0" xfId="55" applyFont="1" applyBorder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0" fontId="10" fillId="0" borderId="0" xfId="55" applyAlignment="1">
      <alignment vertical="center"/>
      <protection/>
    </xf>
    <xf numFmtId="0" fontId="1" fillId="0" borderId="0" xfId="55" applyFont="1" applyAlignment="1">
      <alignment horizontal="right" vertical="center"/>
      <protection/>
    </xf>
    <xf numFmtId="0" fontId="25" fillId="33" borderId="22" xfId="55" applyFont="1" applyFill="1" applyBorder="1" applyAlignment="1">
      <alignment horizontal="centerContinuous" vertical="center"/>
      <protection/>
    </xf>
    <xf numFmtId="0" fontId="11" fillId="33" borderId="41" xfId="55" applyFont="1" applyFill="1" applyBorder="1" applyAlignment="1">
      <alignment horizontal="centerContinuous" vertical="center"/>
      <protection/>
    </xf>
    <xf numFmtId="0" fontId="11" fillId="33" borderId="26" xfId="55" applyFont="1" applyFill="1" applyBorder="1" applyAlignment="1">
      <alignment horizontal="centerContinuous" vertical="center"/>
      <protection/>
    </xf>
    <xf numFmtId="0" fontId="11" fillId="33" borderId="19" xfId="55" applyFont="1" applyFill="1" applyBorder="1" applyAlignment="1">
      <alignment horizontal="centerContinuous" vertical="center"/>
      <protection/>
    </xf>
    <xf numFmtId="0" fontId="0" fillId="0" borderId="24" xfId="55" applyFont="1" applyBorder="1" applyAlignment="1">
      <alignment vertical="center"/>
      <protection/>
    </xf>
    <xf numFmtId="0" fontId="0" fillId="0" borderId="11" xfId="55" applyFont="1" applyBorder="1" applyAlignment="1">
      <alignment vertical="center"/>
      <protection/>
    </xf>
    <xf numFmtId="0" fontId="0" fillId="0" borderId="14" xfId="55" applyFont="1" applyBorder="1" applyAlignment="1">
      <alignment vertical="center"/>
      <protection/>
    </xf>
    <xf numFmtId="0" fontId="0" fillId="0" borderId="25" xfId="55" applyFont="1" applyBorder="1" applyAlignment="1">
      <alignment vertical="center"/>
      <protection/>
    </xf>
    <xf numFmtId="0" fontId="40" fillId="0" borderId="0" xfId="55" applyFont="1" applyBorder="1" applyAlignment="1">
      <alignment vertical="center"/>
      <protection/>
    </xf>
    <xf numFmtId="0" fontId="41" fillId="0" borderId="0" xfId="55" applyFont="1" applyBorder="1" applyAlignment="1">
      <alignment vertical="center"/>
      <protection/>
    </xf>
    <xf numFmtId="0" fontId="41" fillId="0" borderId="0" xfId="55" applyFont="1" applyBorder="1" applyAlignment="1" applyProtection="1">
      <alignment vertical="center"/>
      <protection locked="0"/>
    </xf>
    <xf numFmtId="0" fontId="11" fillId="0" borderId="0" xfId="55" applyFont="1" applyBorder="1" applyAlignment="1" applyProtection="1">
      <alignment vertical="center"/>
      <protection locked="0"/>
    </xf>
    <xf numFmtId="0" fontId="11" fillId="0" borderId="15" xfId="55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55" applyFont="1" applyBorder="1" applyAlignment="1" applyProtection="1">
      <alignment vertical="center"/>
      <protection locked="0"/>
    </xf>
    <xf numFmtId="0" fontId="0" fillId="0" borderId="15" xfId="55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quotePrefix="1">
      <alignment horizontal="left"/>
    </xf>
    <xf numFmtId="0" fontId="42" fillId="0" borderId="25" xfId="0" applyFont="1" applyBorder="1" applyAlignment="1">
      <alignment horizontal="left" indent="1"/>
    </xf>
    <xf numFmtId="0" fontId="0" fillId="0" borderId="25" xfId="55" applyFont="1" applyBorder="1" applyAlignment="1" applyProtection="1">
      <alignment vertical="center"/>
      <protection locked="0"/>
    </xf>
    <xf numFmtId="0" fontId="5" fillId="0" borderId="0" xfId="55" applyFont="1" applyBorder="1" applyAlignment="1" applyProtection="1">
      <alignment vertical="center"/>
      <protection locked="0"/>
    </xf>
    <xf numFmtId="0" fontId="5" fillId="0" borderId="15" xfId="55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 quotePrefix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0" borderId="0" xfId="55" applyFont="1" applyBorder="1" applyAlignment="1" quotePrefix="1">
      <alignment horizontal="left" vertical="center"/>
      <protection/>
    </xf>
    <xf numFmtId="0" fontId="5" fillId="0" borderId="0" xfId="55" applyFont="1" applyBorder="1" applyAlignment="1">
      <alignment vertical="center"/>
      <protection/>
    </xf>
    <xf numFmtId="0" fontId="0" fillId="0" borderId="0" xfId="55" applyFont="1" applyBorder="1" applyAlignment="1">
      <alignment vertical="center"/>
      <protection/>
    </xf>
    <xf numFmtId="0" fontId="0" fillId="0" borderId="15" xfId="55" applyFont="1" applyBorder="1" applyAlignment="1">
      <alignment vertical="center"/>
      <protection/>
    </xf>
    <xf numFmtId="0" fontId="10" fillId="0" borderId="0" xfId="55" applyBorder="1">
      <alignment/>
      <protection/>
    </xf>
    <xf numFmtId="0" fontId="40" fillId="0" borderId="25" xfId="55" applyFont="1" applyBorder="1" applyAlignment="1">
      <alignment vertical="center"/>
      <protection/>
    </xf>
    <xf numFmtId="0" fontId="33" fillId="0" borderId="0" xfId="55" applyFont="1" applyBorder="1" applyAlignment="1">
      <alignment vertical="center"/>
      <protection/>
    </xf>
    <xf numFmtId="0" fontId="11" fillId="0" borderId="0" xfId="55" applyFont="1" applyBorder="1" applyAlignment="1" quotePrefix="1">
      <alignment horizontal="left" vertical="center"/>
      <protection/>
    </xf>
    <xf numFmtId="0" fontId="0" fillId="0" borderId="0" xfId="55" applyFont="1" applyBorder="1" applyAlignment="1" quotePrefix="1">
      <alignment horizontal="left" vertical="center"/>
      <protection/>
    </xf>
    <xf numFmtId="0" fontId="0" fillId="0" borderId="0" xfId="55" applyFont="1" applyBorder="1" applyAlignment="1" applyProtection="1" quotePrefix="1">
      <alignment horizontal="left" vertical="center"/>
      <protection locked="0"/>
    </xf>
    <xf numFmtId="0" fontId="0" fillId="0" borderId="23" xfId="55" applyFont="1" applyBorder="1" applyAlignment="1">
      <alignment vertical="center"/>
      <protection/>
    </xf>
    <xf numFmtId="0" fontId="0" fillId="0" borderId="12" xfId="55" applyFont="1" applyBorder="1" applyAlignment="1">
      <alignment vertical="center"/>
      <protection/>
    </xf>
    <xf numFmtId="0" fontId="0" fillId="0" borderId="21" xfId="55" applyFont="1" applyBorder="1" applyAlignment="1">
      <alignment vertical="center"/>
      <protection/>
    </xf>
    <xf numFmtId="3" fontId="9" fillId="0" borderId="23" xfId="55" applyNumberFormat="1" applyFont="1" applyFill="1" applyBorder="1" applyAlignment="1" applyProtection="1" quotePrefix="1">
      <alignment horizontal="left" vertical="center" indent="1"/>
      <protection/>
    </xf>
    <xf numFmtId="0" fontId="33" fillId="0" borderId="0" xfId="55" applyFont="1" applyBorder="1" applyAlignment="1" quotePrefix="1">
      <alignment horizontal="left" vertical="center"/>
      <protection/>
    </xf>
    <xf numFmtId="3" fontId="4" fillId="0" borderId="0" xfId="55" applyNumberFormat="1" applyFont="1" applyAlignment="1" applyProtection="1">
      <alignment horizontal="right" vertical="center"/>
      <protection/>
    </xf>
    <xf numFmtId="0" fontId="12" fillId="0" borderId="0" xfId="55" applyFont="1" applyAlignment="1" applyProtection="1">
      <alignment vertical="center"/>
      <protection/>
    </xf>
    <xf numFmtId="0" fontId="11" fillId="33" borderId="22" xfId="55" applyFont="1" applyFill="1" applyBorder="1" applyAlignment="1">
      <alignment horizontal="centerContinuous" vertical="center"/>
      <protection/>
    </xf>
    <xf numFmtId="0" fontId="1" fillId="0" borderId="22" xfId="55" applyFont="1" applyBorder="1" applyAlignment="1">
      <alignment horizontal="center" vertical="center"/>
      <protection/>
    </xf>
    <xf numFmtId="0" fontId="11" fillId="0" borderId="19" xfId="55" applyFont="1" applyBorder="1" applyAlignment="1">
      <alignment horizontal="centerContinuous" vertical="center"/>
      <protection/>
    </xf>
    <xf numFmtId="0" fontId="11" fillId="0" borderId="26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3" fontId="25" fillId="32" borderId="16" xfId="55" applyNumberFormat="1" applyFont="1" applyFill="1" applyBorder="1" applyAlignment="1" applyProtection="1">
      <alignment horizontal="center" vertical="center"/>
      <protection locked="0"/>
    </xf>
    <xf numFmtId="0" fontId="20" fillId="32" borderId="24" xfId="55" applyFont="1" applyFill="1" applyBorder="1" applyAlignment="1" applyProtection="1">
      <alignment vertical="center"/>
      <protection locked="0"/>
    </xf>
    <xf numFmtId="3" fontId="25" fillId="32" borderId="13" xfId="55" applyNumberFormat="1" applyFont="1" applyFill="1" applyBorder="1" applyAlignment="1" applyProtection="1">
      <alignment horizontal="center" vertical="center"/>
      <protection locked="0"/>
    </xf>
    <xf numFmtId="0" fontId="20" fillId="32" borderId="25" xfId="55" applyFont="1" applyFill="1" applyBorder="1" applyAlignment="1" applyProtection="1">
      <alignment vertical="center"/>
      <protection locked="0"/>
    </xf>
    <xf numFmtId="0" fontId="25" fillId="32" borderId="15" xfId="55" applyFont="1" applyFill="1" applyBorder="1" applyAlignment="1" applyProtection="1">
      <alignment horizontal="center" vertical="center"/>
      <protection locked="0"/>
    </xf>
    <xf numFmtId="3" fontId="25" fillId="32" borderId="15" xfId="55" applyNumberFormat="1" applyFont="1" applyFill="1" applyBorder="1" applyAlignment="1" applyProtection="1">
      <alignment horizontal="center" vertical="center"/>
      <protection locked="0"/>
    </xf>
    <xf numFmtId="3" fontId="25" fillId="34" borderId="18" xfId="55" applyNumberFormat="1" applyFont="1" applyFill="1" applyBorder="1" applyAlignment="1" applyProtection="1">
      <alignment vertical="center"/>
      <protection/>
    </xf>
    <xf numFmtId="0" fontId="26" fillId="32" borderId="0" xfId="55" applyFont="1" applyFill="1" applyBorder="1" applyAlignment="1" applyProtection="1">
      <alignment vertical="center"/>
      <protection locked="0"/>
    </xf>
    <xf numFmtId="3" fontId="20" fillId="32" borderId="0" xfId="55" applyNumberFormat="1" applyFont="1" applyFill="1" applyBorder="1" applyAlignment="1" applyProtection="1">
      <alignment vertical="center"/>
      <protection locked="0"/>
    </xf>
    <xf numFmtId="0" fontId="9" fillId="34" borderId="22" xfId="55" applyFont="1" applyFill="1" applyBorder="1" applyAlignment="1">
      <alignment vertical="center"/>
      <protection/>
    </xf>
    <xf numFmtId="0" fontId="11" fillId="34" borderId="26" xfId="55" applyFont="1" applyFill="1" applyBorder="1" applyAlignment="1" applyProtection="1">
      <alignment vertical="center"/>
      <protection locked="0"/>
    </xf>
    <xf numFmtId="0" fontId="0" fillId="34" borderId="22" xfId="55" applyFont="1" applyFill="1" applyBorder="1" applyAlignment="1">
      <alignment vertical="center"/>
      <protection/>
    </xf>
    <xf numFmtId="0" fontId="0" fillId="34" borderId="19" xfId="55" applyFont="1" applyFill="1" applyBorder="1" applyAlignment="1">
      <alignment vertical="center"/>
      <protection/>
    </xf>
    <xf numFmtId="0" fontId="0" fillId="0" borderId="25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vertical="center"/>
      <protection/>
    </xf>
    <xf numFmtId="0" fontId="20" fillId="0" borderId="24" xfId="55" applyFont="1" applyFill="1" applyBorder="1" applyAlignment="1" applyProtection="1">
      <alignment vertical="center"/>
      <protection locked="0"/>
    </xf>
    <xf numFmtId="0" fontId="20" fillId="0" borderId="0" xfId="55" applyFont="1" applyFill="1" applyBorder="1" applyAlignment="1" applyProtection="1">
      <alignment vertical="center"/>
      <protection locked="0"/>
    </xf>
    <xf numFmtId="0" fontId="1" fillId="0" borderId="24" xfId="55" applyFont="1" applyBorder="1" applyAlignment="1">
      <alignment vertical="center"/>
      <protection/>
    </xf>
    <xf numFmtId="0" fontId="20" fillId="0" borderId="14" xfId="55" applyFont="1" applyFill="1" applyBorder="1" applyAlignment="1" applyProtection="1">
      <alignment vertical="center"/>
      <protection locked="0"/>
    </xf>
    <xf numFmtId="0" fontId="20" fillId="0" borderId="25" xfId="55" applyFont="1" applyFill="1" applyBorder="1" applyAlignment="1" applyProtection="1">
      <alignment vertical="center"/>
      <protection locked="0"/>
    </xf>
    <xf numFmtId="0" fontId="20" fillId="0" borderId="15" xfId="55" applyFont="1" applyFill="1" applyBorder="1" applyAlignment="1" applyProtection="1">
      <alignment vertical="center"/>
      <protection locked="0"/>
    </xf>
    <xf numFmtId="0" fontId="20" fillId="0" borderId="25" xfId="55" applyFont="1" applyFill="1" applyBorder="1" applyAlignment="1" applyProtection="1" quotePrefix="1">
      <alignment horizontal="left" vertical="center"/>
      <protection locked="0"/>
    </xf>
    <xf numFmtId="0" fontId="1" fillId="0" borderId="14" xfId="55" applyFont="1" applyBorder="1" applyAlignment="1">
      <alignment vertical="center"/>
      <protection/>
    </xf>
    <xf numFmtId="0" fontId="1" fillId="0" borderId="0" xfId="55" applyFont="1" applyFill="1" applyBorder="1" applyAlignment="1" applyProtection="1">
      <alignment vertical="center"/>
      <protection locked="0"/>
    </xf>
    <xf numFmtId="0" fontId="1" fillId="0" borderId="15" xfId="55" applyFont="1" applyFill="1" applyBorder="1" applyAlignment="1" applyProtection="1">
      <alignment vertical="center"/>
      <protection locked="0"/>
    </xf>
    <xf numFmtId="0" fontId="1" fillId="0" borderId="0" xfId="55" applyFont="1" applyAlignment="1">
      <alignment vertical="center"/>
      <protection/>
    </xf>
    <xf numFmtId="0" fontId="20" fillId="0" borderId="23" xfId="55" applyFont="1" applyFill="1" applyBorder="1" applyAlignment="1" applyProtection="1">
      <alignment vertical="center"/>
      <protection locked="0"/>
    </xf>
    <xf numFmtId="0" fontId="20" fillId="0" borderId="21" xfId="55" applyFont="1" applyFill="1" applyBorder="1" applyAlignment="1" applyProtection="1">
      <alignment vertical="center"/>
      <protection locked="0"/>
    </xf>
    <xf numFmtId="0" fontId="20" fillId="0" borderId="12" xfId="55" applyFont="1" applyFill="1" applyBorder="1" applyAlignment="1" applyProtection="1">
      <alignment vertical="center"/>
      <protection locked="0"/>
    </xf>
    <xf numFmtId="0" fontId="1" fillId="0" borderId="11" xfId="55" applyFont="1" applyBorder="1" applyAlignment="1">
      <alignment vertical="center"/>
      <protection/>
    </xf>
    <xf numFmtId="0" fontId="20" fillId="0" borderId="0" xfId="55" applyFont="1" applyAlignment="1">
      <alignment vertical="center"/>
      <protection/>
    </xf>
    <xf numFmtId="0" fontId="0" fillId="34" borderId="26" xfId="55" applyFont="1" applyFill="1" applyBorder="1" applyAlignment="1">
      <alignment vertical="center"/>
      <protection/>
    </xf>
    <xf numFmtId="0" fontId="1" fillId="0" borderId="15" xfId="55" applyFont="1" applyBorder="1" applyAlignment="1">
      <alignment vertical="center"/>
      <protection/>
    </xf>
    <xf numFmtId="0" fontId="20" fillId="0" borderId="25" xfId="55" applyFont="1" applyBorder="1" applyAlignment="1">
      <alignment vertical="center"/>
      <protection/>
    </xf>
    <xf numFmtId="0" fontId="20" fillId="0" borderId="0" xfId="55" applyFont="1" applyBorder="1" applyAlignment="1">
      <alignment vertical="center"/>
      <protection/>
    </xf>
    <xf numFmtId="0" fontId="1" fillId="0" borderId="25" xfId="55" applyFont="1" applyFill="1" applyBorder="1" applyAlignment="1" applyProtection="1">
      <alignment vertical="center"/>
      <protection locked="0"/>
    </xf>
    <xf numFmtId="0" fontId="1" fillId="0" borderId="24" xfId="55" applyFont="1" applyFill="1" applyBorder="1" applyAlignment="1" applyProtection="1">
      <alignment vertical="center"/>
      <protection locked="0"/>
    </xf>
    <xf numFmtId="0" fontId="1" fillId="0" borderId="23" xfId="55" applyFont="1" applyFill="1" applyBorder="1" applyAlignment="1" applyProtection="1">
      <alignment vertical="center"/>
      <protection locked="0"/>
    </xf>
    <xf numFmtId="0" fontId="40" fillId="0" borderId="0" xfId="55" applyFont="1" applyBorder="1" applyAlignment="1" quotePrefix="1">
      <alignment horizontal="left" vertical="center"/>
      <protection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194" fontId="1" fillId="35" borderId="13" xfId="55" applyNumberFormat="1" applyFont="1" applyFill="1" applyBorder="1" applyAlignment="1" applyProtection="1">
      <alignment horizontal="right" vertical="center"/>
      <protection hidden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2" borderId="18" xfId="0" applyFont="1" applyFill="1" applyBorder="1" applyAlignment="1" applyProtection="1">
      <alignment vertical="center" wrapText="1"/>
      <protection hidden="1"/>
    </xf>
    <xf numFmtId="0" fontId="1" fillId="32" borderId="18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/>
      <protection hidden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9" fillId="32" borderId="18" xfId="0" applyFont="1" applyFill="1" applyBorder="1" applyAlignment="1" applyProtection="1">
      <alignment vertical="top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1" fillId="32" borderId="18" xfId="0" applyFont="1" applyFill="1" applyBorder="1" applyAlignment="1" applyProtection="1">
      <alignment vertical="top" wrapText="1"/>
      <protection hidden="1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left" vertical="center" wrapText="1" indent="1"/>
    </xf>
    <xf numFmtId="0" fontId="6" fillId="32" borderId="18" xfId="0" applyFont="1" applyFill="1" applyBorder="1" applyAlignment="1">
      <alignment vertical="center" wrapText="1"/>
    </xf>
    <xf numFmtId="0" fontId="9" fillId="32" borderId="18" xfId="0" applyFont="1" applyFill="1" applyBorder="1" applyAlignment="1" applyProtection="1">
      <alignment horizontal="center" vertical="center" wrapText="1"/>
      <protection hidden="1"/>
    </xf>
    <xf numFmtId="0" fontId="9" fillId="32" borderId="18" xfId="0" applyFont="1" applyFill="1" applyBorder="1" applyAlignment="1" applyProtection="1">
      <alignment horizontal="center" vertical="top" wrapText="1"/>
      <protection hidden="1"/>
    </xf>
    <xf numFmtId="3" fontId="9" fillId="32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8" xfId="0" applyFont="1" applyFill="1" applyBorder="1" applyAlignment="1" applyProtection="1">
      <alignment horizontal="center" vertical="top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>
      <alignment vertical="center" wrapText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3" fontId="1" fillId="0" borderId="18" xfId="0" applyNumberFormat="1" applyFont="1" applyBorder="1" applyAlignment="1" applyProtection="1">
      <alignment horizontal="center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hidden="1"/>
    </xf>
    <xf numFmtId="3" fontId="9" fillId="33" borderId="16" xfId="55" applyNumberFormat="1" applyFont="1" applyFill="1" applyBorder="1" applyAlignment="1" applyProtection="1" quotePrefix="1">
      <alignment horizontal="center" vertical="center"/>
      <protection hidden="1"/>
    </xf>
    <xf numFmtId="3" fontId="15" fillId="0" borderId="18" xfId="55" applyNumberFormat="1" applyFont="1" applyFill="1" applyBorder="1" applyAlignment="1" applyProtection="1" quotePrefix="1">
      <alignment horizontal="center" vertical="center"/>
      <protection/>
    </xf>
    <xf numFmtId="49" fontId="16" fillId="0" borderId="0" xfId="55" applyNumberFormat="1" applyFont="1" applyBorder="1" applyAlignment="1" applyProtection="1">
      <alignment horizontal="center" vertical="center"/>
      <protection hidden="1"/>
    </xf>
    <xf numFmtId="3" fontId="20" fillId="0" borderId="16" xfId="51" applyNumberFormat="1" applyFont="1" applyFill="1" applyBorder="1" applyAlignment="1" applyProtection="1">
      <alignment vertical="center"/>
      <protection locked="0"/>
    </xf>
    <xf numFmtId="3" fontId="20" fillId="35" borderId="16" xfId="55" applyNumberFormat="1" applyFont="1" applyFill="1" applyBorder="1" applyAlignment="1" applyProtection="1">
      <alignment vertical="center"/>
      <protection hidden="1"/>
    </xf>
    <xf numFmtId="0" fontId="11" fillId="34" borderId="22" xfId="55" applyFont="1" applyFill="1" applyBorder="1" applyAlignment="1" applyProtection="1">
      <alignment horizontal="center" vertical="center"/>
      <protection hidden="1"/>
    </xf>
    <xf numFmtId="0" fontId="3" fillId="0" borderId="18" xfId="0" applyFont="1" applyBorder="1" applyAlignment="1" quotePrefix="1">
      <alignment horizontal="left" vertical="center" wrapText="1" indent="1"/>
    </xf>
    <xf numFmtId="4" fontId="0" fillId="0" borderId="0" xfId="0" applyNumberFormat="1" applyAlignment="1" applyProtection="1">
      <alignment/>
      <protection hidden="1"/>
    </xf>
    <xf numFmtId="3" fontId="9" fillId="33" borderId="16" xfId="55" applyNumberFormat="1" applyFont="1" applyFill="1" applyBorder="1" applyAlignment="1" applyProtection="1">
      <alignment horizontal="centerContinuous" vertical="center" wrapText="1"/>
      <protection hidden="1"/>
    </xf>
    <xf numFmtId="3" fontId="1" fillId="0" borderId="16" xfId="55" applyNumberFormat="1" applyFont="1" applyBorder="1" applyAlignment="1" applyProtection="1">
      <alignment horizontal="right" vertical="center"/>
      <protection hidden="1"/>
    </xf>
    <xf numFmtId="3" fontId="1" fillId="0" borderId="13" xfId="55" applyNumberFormat="1" applyFont="1" applyBorder="1" applyAlignment="1" applyProtection="1">
      <alignment horizontal="right" vertical="center"/>
      <protection hidden="1"/>
    </xf>
    <xf numFmtId="3" fontId="1" fillId="0" borderId="17" xfId="55" applyNumberFormat="1" applyFont="1" applyBorder="1" applyAlignment="1" applyProtection="1">
      <alignment horizontal="right" vertical="center"/>
      <protection hidden="1"/>
    </xf>
    <xf numFmtId="3" fontId="9" fillId="0" borderId="17" xfId="55" applyNumberFormat="1" applyFont="1" applyBorder="1" applyAlignment="1" applyProtection="1">
      <alignment horizontal="right" vertical="center"/>
      <protection hidden="1"/>
    </xf>
    <xf numFmtId="0" fontId="0" fillId="0" borderId="0" xfId="55" applyFont="1" applyAlignment="1" applyProtection="1">
      <alignment vertical="center" wrapText="1"/>
      <protection hidden="1"/>
    </xf>
    <xf numFmtId="0" fontId="1" fillId="32" borderId="25" xfId="55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 quotePrefix="1">
      <alignment horizontal="left" vertical="center"/>
      <protection locked="0"/>
    </xf>
    <xf numFmtId="0" fontId="33" fillId="0" borderId="0" xfId="55" applyFont="1" applyBorder="1" applyAlignment="1" quotePrefix="1">
      <alignment horizontal="left" vertical="center"/>
      <protection/>
    </xf>
    <xf numFmtId="0" fontId="20" fillId="0" borderId="0" xfId="55" applyFont="1" applyBorder="1" applyAlignment="1" quotePrefix="1">
      <alignment horizontal="left" vertical="center"/>
      <protection/>
    </xf>
    <xf numFmtId="0" fontId="20" fillId="0" borderId="15" xfId="55" applyFont="1" applyBorder="1" applyAlignment="1">
      <alignment vertical="center"/>
      <protection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3" fontId="83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1" fillId="0" borderId="0" xfId="55" applyFont="1" applyBorder="1" applyAlignment="1" applyProtection="1">
      <alignment vertical="center"/>
      <protection locked="0"/>
    </xf>
    <xf numFmtId="3" fontId="1" fillId="0" borderId="0" xfId="55" applyNumberFormat="1" applyFont="1" applyBorder="1" applyAlignment="1" applyProtection="1">
      <alignment horizontal="right" vertical="center"/>
      <protection locked="0"/>
    </xf>
    <xf numFmtId="212" fontId="84" fillId="0" borderId="0" xfId="0" applyNumberFormat="1" applyFont="1" applyAlignment="1">
      <alignment/>
    </xf>
    <xf numFmtId="4" fontId="84" fillId="0" borderId="0" xfId="0" applyNumberFormat="1" applyFont="1" applyAlignment="1">
      <alignment/>
    </xf>
    <xf numFmtId="212" fontId="84" fillId="0" borderId="0" xfId="0" applyNumberFormat="1" applyFont="1" applyFill="1" applyAlignment="1">
      <alignment/>
    </xf>
    <xf numFmtId="1" fontId="9" fillId="33" borderId="30" xfId="55" applyNumberFormat="1" applyFont="1" applyFill="1" applyBorder="1" applyAlignment="1" applyProtection="1" quotePrefix="1">
      <alignment horizontal="center" vertical="center" wrapText="1"/>
      <protection hidden="1"/>
    </xf>
    <xf numFmtId="0" fontId="1" fillId="32" borderId="13" xfId="55" applyFont="1" applyFill="1" applyBorder="1" applyAlignment="1" applyProtection="1">
      <alignment vertical="center"/>
      <protection locked="0"/>
    </xf>
    <xf numFmtId="3" fontId="9" fillId="0" borderId="17" xfId="55" applyNumberFormat="1" applyFont="1" applyFill="1" applyBorder="1" applyAlignment="1" applyProtection="1" quotePrefix="1">
      <alignment horizontal="center" vertical="center"/>
      <protection hidden="1"/>
    </xf>
    <xf numFmtId="4" fontId="9" fillId="0" borderId="18" xfId="0" applyNumberFormat="1" applyFont="1" applyBorder="1" applyAlignment="1" applyProtection="1">
      <alignment horizontal="right" vertical="center" wrapText="1"/>
      <protection hidden="1"/>
    </xf>
    <xf numFmtId="4" fontId="1" fillId="35" borderId="18" xfId="55" applyNumberFormat="1" applyFont="1" applyFill="1" applyBorder="1" applyAlignment="1" applyProtection="1">
      <alignment horizontal="right" vertical="center"/>
      <protection hidden="1"/>
    </xf>
    <xf numFmtId="3" fontId="1" fillId="0" borderId="12" xfId="55" applyNumberFormat="1" applyFont="1" applyBorder="1" applyAlignment="1" applyProtection="1">
      <alignment horizontal="right" vertical="center"/>
      <protection locked="0"/>
    </xf>
    <xf numFmtId="3" fontId="9" fillId="0" borderId="18" xfId="0" applyNumberFormat="1" applyFont="1" applyBorder="1" applyAlignment="1" applyProtection="1">
      <alignment horizontal="right" vertical="center"/>
      <protection hidden="1"/>
    </xf>
    <xf numFmtId="3" fontId="9" fillId="0" borderId="18" xfId="0" applyNumberFormat="1" applyFont="1" applyBorder="1" applyAlignment="1" applyProtection="1">
      <alignment horizontal="right" vertical="center" wrapText="1"/>
      <protection hidden="1"/>
    </xf>
    <xf numFmtId="3" fontId="1" fillId="0" borderId="18" xfId="0" applyNumberFormat="1" applyFont="1" applyBorder="1" applyAlignment="1" applyProtection="1">
      <alignment horizontal="right" vertical="center" wrapText="1"/>
      <protection hidden="1"/>
    </xf>
    <xf numFmtId="3" fontId="1" fillId="0" borderId="18" xfId="0" applyNumberFormat="1" applyFont="1" applyBorder="1" applyAlignment="1" applyProtection="1">
      <alignment horizontal="right" vertical="center" wrapText="1"/>
      <protection locked="0"/>
    </xf>
    <xf numFmtId="3" fontId="20" fillId="0" borderId="0" xfId="51" applyNumberFormat="1" applyFont="1" applyFill="1" applyBorder="1" applyAlignment="1" applyProtection="1">
      <alignment vertical="center"/>
      <protection hidden="1"/>
    </xf>
    <xf numFmtId="2" fontId="9" fillId="35" borderId="15" xfId="55" applyNumberFormat="1" applyFont="1" applyFill="1" applyBorder="1" applyAlignment="1" applyProtection="1">
      <alignment horizontal="right" vertical="center"/>
      <protection hidden="1"/>
    </xf>
    <xf numFmtId="3" fontId="20" fillId="0" borderId="0" xfId="51" applyNumberFormat="1" applyFont="1" applyFill="1" applyBorder="1" applyAlignment="1" applyProtection="1">
      <alignment vertical="center"/>
      <protection locked="0"/>
    </xf>
    <xf numFmtId="3" fontId="25" fillId="0" borderId="11" xfId="51" applyNumberFormat="1" applyFont="1" applyFill="1" applyBorder="1" applyAlignment="1" applyProtection="1">
      <alignment vertical="center"/>
      <protection hidden="1"/>
    </xf>
    <xf numFmtId="3" fontId="25" fillId="0" borderId="0" xfId="51" applyNumberFormat="1" applyFont="1" applyFill="1" applyBorder="1" applyAlignment="1" applyProtection="1">
      <alignment vertical="center"/>
      <protection hidden="1"/>
    </xf>
    <xf numFmtId="2" fontId="9" fillId="35" borderId="14" xfId="55" applyNumberFormat="1" applyFont="1" applyFill="1" applyBorder="1" applyAlignment="1" applyProtection="1">
      <alignment horizontal="right" vertical="center"/>
      <protection hidden="1"/>
    </xf>
    <xf numFmtId="2" fontId="1" fillId="35" borderId="15" xfId="55" applyNumberFormat="1" applyFont="1" applyFill="1" applyBorder="1" applyAlignment="1" applyProtection="1">
      <alignment horizontal="right" vertical="center"/>
      <protection hidden="1"/>
    </xf>
    <xf numFmtId="3" fontId="25" fillId="0" borderId="16" xfId="51" applyNumberFormat="1" applyFont="1" applyFill="1" applyBorder="1" applyAlignment="1" applyProtection="1">
      <alignment vertical="center"/>
      <protection hidden="1"/>
    </xf>
    <xf numFmtId="3" fontId="25" fillId="0" borderId="13" xfId="51" applyNumberFormat="1" applyFont="1" applyFill="1" applyBorder="1" applyAlignment="1" applyProtection="1">
      <alignment vertical="center"/>
      <protection hidden="1"/>
    </xf>
    <xf numFmtId="3" fontId="20" fillId="0" borderId="13" xfId="51" applyNumberFormat="1" applyFont="1" applyFill="1" applyBorder="1" applyAlignment="1" applyProtection="1">
      <alignment vertical="center"/>
      <protection hidden="1"/>
    </xf>
    <xf numFmtId="3" fontId="1" fillId="0" borderId="11" xfId="55" applyNumberFormat="1" applyFont="1" applyBorder="1" applyAlignment="1" applyProtection="1">
      <alignment horizontal="right" vertical="center"/>
      <protection locked="0"/>
    </xf>
    <xf numFmtId="0" fontId="4" fillId="34" borderId="19" xfId="55" applyFont="1" applyFill="1" applyBorder="1" applyAlignment="1" applyProtection="1">
      <alignment horizontal="center" vertical="center" wrapText="1"/>
      <protection hidden="1"/>
    </xf>
    <xf numFmtId="0" fontId="1" fillId="0" borderId="0" xfId="55" applyFont="1" applyProtection="1">
      <alignment/>
      <protection hidden="1"/>
    </xf>
    <xf numFmtId="0" fontId="1" fillId="0" borderId="0" xfId="55" applyNumberFormat="1" applyFont="1" applyProtection="1">
      <alignment/>
      <protection locked="0"/>
    </xf>
    <xf numFmtId="0" fontId="1" fillId="0" borderId="0" xfId="55" applyFont="1" applyFill="1" applyProtection="1">
      <alignment/>
      <protection hidden="1"/>
    </xf>
    <xf numFmtId="0" fontId="1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center" vertical="center" wrapText="1"/>
      <protection hidden="1"/>
    </xf>
    <xf numFmtId="0" fontId="1" fillId="0" borderId="0" xfId="55" applyFont="1" applyAlignment="1" applyProtection="1">
      <alignment horizontal="center" vertical="center"/>
      <protection hidden="1"/>
    </xf>
    <xf numFmtId="0" fontId="16" fillId="0" borderId="0" xfId="55" applyFont="1" applyProtection="1">
      <alignment/>
      <protection hidden="1"/>
    </xf>
    <xf numFmtId="3" fontId="1" fillId="0" borderId="17" xfId="0" applyNumberFormat="1" applyFont="1" applyBorder="1" applyAlignment="1" applyProtection="1">
      <alignment horizontal="center" vertical="center"/>
      <protection hidden="1"/>
    </xf>
    <xf numFmtId="3" fontId="1" fillId="0" borderId="17" xfId="0" applyNumberFormat="1" applyFont="1" applyBorder="1" applyAlignment="1" applyProtection="1">
      <alignment horizontal="center" vertical="center"/>
      <protection hidden="1"/>
    </xf>
    <xf numFmtId="0" fontId="0" fillId="39" borderId="15" xfId="0" applyFill="1" applyBorder="1" applyAlignment="1" applyProtection="1">
      <alignment/>
      <protection hidden="1"/>
    </xf>
    <xf numFmtId="14" fontId="9" fillId="33" borderId="21" xfId="55" applyNumberFormat="1" applyFont="1" applyFill="1" applyBorder="1" applyAlignment="1" applyProtection="1">
      <alignment horizontal="center" vertical="center"/>
      <protection hidden="1"/>
    </xf>
    <xf numFmtId="3" fontId="9" fillId="33" borderId="14" xfId="55" applyNumberFormat="1" applyFont="1" applyFill="1" applyBorder="1" applyAlignment="1" applyProtection="1" quotePrefix="1">
      <alignment horizontal="center" vertical="center" wrapText="1"/>
      <protection hidden="1"/>
    </xf>
    <xf numFmtId="3" fontId="9" fillId="0" borderId="18" xfId="55" applyNumberFormat="1" applyFont="1" applyFill="1" applyBorder="1" applyAlignment="1" applyProtection="1" quotePrefix="1">
      <alignment horizontal="center" vertical="center" wrapText="1"/>
      <protection hidden="1"/>
    </xf>
    <xf numFmtId="3" fontId="9" fillId="0" borderId="42" xfId="0" applyNumberFormat="1" applyFont="1" applyBorder="1" applyAlignment="1" applyProtection="1">
      <alignment horizontal="right" vertical="center"/>
      <protection hidden="1"/>
    </xf>
    <xf numFmtId="0" fontId="10" fillId="0" borderId="0" xfId="55" applyBorder="1" applyAlignment="1" applyProtection="1">
      <alignment vertical="center" wrapText="1"/>
      <protection hidden="1"/>
    </xf>
    <xf numFmtId="3" fontId="1" fillId="32" borderId="13" xfId="55" applyNumberFormat="1" applyFont="1" applyFill="1" applyBorder="1" applyAlignment="1" applyProtection="1">
      <alignment vertical="center"/>
      <protection locked="0"/>
    </xf>
    <xf numFmtId="0" fontId="1" fillId="0" borderId="16" xfId="55" applyNumberFormat="1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/>
      <protection hidden="1"/>
    </xf>
    <xf numFmtId="0" fontId="1" fillId="0" borderId="44" xfId="55" applyNumberFormat="1" applyFont="1" applyBorder="1" applyAlignment="1" applyProtection="1">
      <alignment horizontal="center" vertical="center"/>
      <protection hidden="1"/>
    </xf>
    <xf numFmtId="3" fontId="20" fillId="0" borderId="44" xfId="51" applyNumberFormat="1" applyFont="1" applyFill="1" applyBorder="1" applyAlignment="1" applyProtection="1">
      <alignment horizontal="right" vertical="center"/>
      <protection locked="0"/>
    </xf>
    <xf numFmtId="3" fontId="20" fillId="0" borderId="45" xfId="51" applyNumberFormat="1" applyFont="1" applyFill="1" applyBorder="1" applyAlignment="1" applyProtection="1">
      <alignment horizontal="right" vertical="center"/>
      <protection locked="0"/>
    </xf>
    <xf numFmtId="196" fontId="9" fillId="35" borderId="44" xfId="55" applyNumberFormat="1" applyFont="1" applyFill="1" applyBorder="1" applyAlignment="1" applyProtection="1">
      <alignment horizontal="right" vertical="center"/>
      <protection hidden="1"/>
    </xf>
    <xf numFmtId="3" fontId="25" fillId="35" borderId="44" xfId="55" applyNumberFormat="1" applyFont="1" applyFill="1" applyBorder="1" applyAlignment="1" applyProtection="1">
      <alignment horizontal="right" vertical="center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169" fontId="1" fillId="32" borderId="47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48" xfId="0" applyNumberFormat="1" applyFont="1" applyBorder="1" applyAlignment="1" applyProtection="1">
      <alignment horizontal="center" vertical="center" wrapText="1"/>
      <protection locked="0"/>
    </xf>
    <xf numFmtId="169" fontId="9" fillId="0" borderId="30" xfId="0" applyNumberFormat="1" applyFont="1" applyBorder="1" applyAlignment="1" applyProtection="1">
      <alignment horizontal="center" vertical="center" wrapText="1"/>
      <protection hidden="1"/>
    </xf>
    <xf numFmtId="169" fontId="9" fillId="0" borderId="31" xfId="0" applyNumberFormat="1" applyFont="1" applyBorder="1" applyAlignment="1" applyProtection="1">
      <alignment horizontal="center" vertical="center" wrapText="1"/>
      <protection hidden="1"/>
    </xf>
    <xf numFmtId="4" fontId="1" fillId="35" borderId="13" xfId="55" applyNumberFormat="1" applyFont="1" applyFill="1" applyBorder="1" applyAlignment="1" applyProtection="1">
      <alignment horizontal="right" vertical="center"/>
      <protection hidden="1"/>
    </xf>
    <xf numFmtId="3" fontId="9" fillId="0" borderId="31" xfId="0" applyNumberFormat="1" applyFont="1" applyBorder="1" applyAlignment="1" applyProtection="1">
      <alignment horizontal="right" vertical="center"/>
      <protection hidden="1"/>
    </xf>
    <xf numFmtId="169" fontId="9" fillId="32" borderId="18" xfId="0" applyNumberFormat="1" applyFont="1" applyFill="1" applyBorder="1" applyAlignment="1" applyProtection="1">
      <alignment horizontal="center" vertical="center" wrapText="1"/>
      <protection hidden="1"/>
    </xf>
    <xf numFmtId="3" fontId="9" fillId="32" borderId="18" xfId="0" applyNumberFormat="1" applyFont="1" applyFill="1" applyBorder="1" applyAlignment="1" applyProtection="1">
      <alignment horizontal="right" vertical="center"/>
      <protection hidden="1"/>
    </xf>
    <xf numFmtId="169" fontId="1" fillId="32" borderId="18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18" xfId="0" applyNumberFormat="1" applyFont="1" applyBorder="1" applyAlignment="1" applyProtection="1">
      <alignment horizontal="center" vertical="center" wrapText="1"/>
      <protection locked="0"/>
    </xf>
    <xf numFmtId="3" fontId="20" fillId="35" borderId="18" xfId="55" applyNumberFormat="1" applyFont="1" applyFill="1" applyBorder="1" applyAlignment="1" applyProtection="1">
      <alignment horizontal="right" vertical="center"/>
      <protection hidden="1"/>
    </xf>
    <xf numFmtId="0" fontId="11" fillId="33" borderId="0" xfId="55" applyFont="1" applyFill="1" applyBorder="1" applyAlignment="1" applyProtection="1">
      <alignment horizontal="center" vertical="center"/>
      <protection hidden="1"/>
    </xf>
    <xf numFmtId="0" fontId="85" fillId="0" borderId="0" xfId="0" applyFont="1" applyBorder="1" applyAlignment="1">
      <alignment horizontal="justify" vertical="center"/>
    </xf>
    <xf numFmtId="0" fontId="0" fillId="0" borderId="23" xfId="55" applyFont="1" applyBorder="1" applyAlignment="1" applyProtection="1">
      <alignment vertical="center"/>
      <protection locked="0"/>
    </xf>
    <xf numFmtId="0" fontId="11" fillId="0" borderId="18" xfId="55" applyFont="1" applyBorder="1" applyAlignment="1" applyProtection="1">
      <alignment horizontal="center" vertical="center"/>
      <protection hidden="1"/>
    </xf>
    <xf numFmtId="0" fontId="11" fillId="0" borderId="0" xfId="55" applyFont="1" applyBorder="1" applyAlignment="1" applyProtection="1">
      <alignment horizontal="center" vertical="center"/>
      <protection hidden="1"/>
    </xf>
    <xf numFmtId="0" fontId="10" fillId="0" borderId="0" xfId="55" applyFont="1" applyProtection="1">
      <alignment/>
      <protection hidden="1"/>
    </xf>
    <xf numFmtId="3" fontId="11" fillId="0" borderId="18" xfId="55" applyNumberFormat="1" applyFont="1" applyFill="1" applyBorder="1" applyAlignment="1" applyProtection="1">
      <alignment vertical="center"/>
      <protection hidden="1"/>
    </xf>
    <xf numFmtId="3" fontId="11" fillId="0" borderId="0" xfId="55" applyNumberFormat="1" applyFont="1" applyFill="1" applyBorder="1" applyAlignment="1" applyProtection="1">
      <alignment vertical="center"/>
      <protection hidden="1"/>
    </xf>
    <xf numFmtId="3" fontId="44" fillId="0" borderId="0" xfId="55" applyNumberFormat="1" applyFont="1" applyAlignment="1" applyProtection="1">
      <alignment horizontal="center" vertical="center"/>
      <protection hidden="1"/>
    </xf>
    <xf numFmtId="0" fontId="10" fillId="0" borderId="0" xfId="55" applyFont="1" applyBorder="1" applyAlignment="1" applyProtection="1">
      <alignment horizontal="center" vertical="center" wrapText="1"/>
      <protection hidden="1"/>
    </xf>
    <xf numFmtId="0" fontId="0" fillId="0" borderId="18" xfId="55" applyFont="1" applyBorder="1" applyAlignment="1" applyProtection="1">
      <alignment vertical="top" wrapText="1"/>
      <protection locked="0"/>
    </xf>
    <xf numFmtId="0" fontId="0" fillId="0" borderId="0" xfId="55" applyFont="1" applyBorder="1" applyAlignment="1" applyProtection="1">
      <alignment vertical="top" wrapText="1"/>
      <protection locked="0"/>
    </xf>
    <xf numFmtId="0" fontId="43" fillId="0" borderId="0" xfId="55" applyFont="1" applyAlignment="1" applyProtection="1">
      <alignment vertical="center"/>
      <protection hidden="1"/>
    </xf>
    <xf numFmtId="0" fontId="0" fillId="0" borderId="18" xfId="55" applyFont="1" applyBorder="1" applyAlignment="1" applyProtection="1">
      <alignment vertical="top"/>
      <protection locked="0"/>
    </xf>
    <xf numFmtId="0" fontId="0" fillId="0" borderId="18" xfId="55" applyFont="1" applyBorder="1" applyAlignment="1" applyProtection="1" quotePrefix="1">
      <alignment horizontal="left" vertical="top" wrapText="1"/>
      <protection locked="0"/>
    </xf>
    <xf numFmtId="0" fontId="0" fillId="0" borderId="0" xfId="55" applyFont="1" applyBorder="1" applyAlignment="1" applyProtection="1" quotePrefix="1">
      <alignment horizontal="left" vertical="top" wrapText="1"/>
      <protection locked="0"/>
    </xf>
    <xf numFmtId="0" fontId="10" fillId="0" borderId="0" xfId="55" applyFont="1" applyBorder="1" applyAlignment="1" applyProtection="1">
      <alignment vertical="center"/>
      <protection hidden="1"/>
    </xf>
    <xf numFmtId="0" fontId="0" fillId="0" borderId="24" xfId="55" applyFont="1" applyBorder="1" applyAlignment="1" applyProtection="1">
      <alignment vertical="center"/>
      <protection hidden="1"/>
    </xf>
    <xf numFmtId="0" fontId="11" fillId="34" borderId="22" xfId="55" applyFont="1" applyFill="1" applyBorder="1" applyAlignment="1" quotePrefix="1">
      <alignment horizontal="left" vertical="center"/>
      <protection/>
    </xf>
    <xf numFmtId="0" fontId="23" fillId="4" borderId="16" xfId="55" applyFont="1" applyFill="1" applyBorder="1" applyAlignment="1" applyProtection="1">
      <alignment horizontal="centerContinuous" vertical="center"/>
      <protection hidden="1"/>
    </xf>
    <xf numFmtId="0" fontId="9" fillId="4" borderId="13" xfId="55" applyFont="1" applyFill="1" applyBorder="1" applyAlignment="1" applyProtection="1">
      <alignment horizontal="centerContinuous" vertical="center"/>
      <protection hidden="1"/>
    </xf>
    <xf numFmtId="0" fontId="9" fillId="4" borderId="17" xfId="55" applyFont="1" applyFill="1" applyBorder="1" applyAlignment="1" applyProtection="1">
      <alignment horizontal="centerContinuous" vertical="center"/>
      <protection hidden="1"/>
    </xf>
    <xf numFmtId="3" fontId="20" fillId="35" borderId="13" xfId="55" applyNumberFormat="1" applyFont="1" applyFill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 wrapText="1"/>
      <protection hidden="1"/>
    </xf>
    <xf numFmtId="3" fontId="20" fillId="32" borderId="17" xfId="55" applyNumberFormat="1" applyFont="1" applyFill="1" applyBorder="1" applyAlignment="1" applyProtection="1">
      <alignment vertical="center"/>
      <protection locked="0"/>
    </xf>
    <xf numFmtId="0" fontId="11" fillId="0" borderId="22" xfId="55" applyFont="1" applyBorder="1" applyAlignment="1" applyProtection="1">
      <alignment horizontal="centerContinuous" vertical="center"/>
      <protection hidden="1"/>
    </xf>
    <xf numFmtId="3" fontId="15" fillId="0" borderId="18" xfId="55" applyNumberFormat="1" applyFont="1" applyFill="1" applyBorder="1" applyAlignment="1" applyProtection="1" quotePrefix="1">
      <alignment horizontal="center" vertical="center"/>
      <protection hidden="1"/>
    </xf>
    <xf numFmtId="3" fontId="15" fillId="0" borderId="18" xfId="55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/>
      <protection hidden="1"/>
    </xf>
    <xf numFmtId="0" fontId="9" fillId="0" borderId="22" xfId="55" applyFont="1" applyBorder="1" applyAlignment="1" applyProtection="1">
      <alignment horizontal="center" vertical="center"/>
      <protection hidden="1"/>
    </xf>
    <xf numFmtId="0" fontId="9" fillId="0" borderId="26" xfId="55" applyFont="1" applyBorder="1" applyAlignment="1" applyProtection="1">
      <alignment horizontal="center" vertical="center"/>
      <protection hidden="1"/>
    </xf>
    <xf numFmtId="0" fontId="9" fillId="0" borderId="19" xfId="55" applyFont="1" applyBorder="1" applyAlignment="1" applyProtection="1">
      <alignment horizontal="center" vertical="center"/>
      <protection hidden="1"/>
    </xf>
    <xf numFmtId="3" fontId="9" fillId="33" borderId="16" xfId="55" applyNumberFormat="1" applyFont="1" applyFill="1" applyBorder="1" applyAlignment="1" applyProtection="1" quotePrefix="1">
      <alignment horizontal="center" vertical="center" wrapText="1"/>
      <protection hidden="1"/>
    </xf>
    <xf numFmtId="3" fontId="9" fillId="33" borderId="17" xfId="55" applyNumberFormat="1" applyFont="1" applyFill="1" applyBorder="1" applyAlignment="1" applyProtection="1" quotePrefix="1">
      <alignment horizontal="center" vertical="center" wrapText="1"/>
      <protection hidden="1"/>
    </xf>
    <xf numFmtId="0" fontId="9" fillId="33" borderId="22" xfId="55" applyFont="1" applyFill="1" applyBorder="1" applyAlignment="1" applyProtection="1">
      <alignment horizontal="center" vertical="center" wrapText="1"/>
      <protection hidden="1"/>
    </xf>
    <xf numFmtId="0" fontId="9" fillId="33" borderId="19" xfId="55" applyFont="1" applyFill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quotePrefix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34" borderId="22" xfId="55" applyFont="1" applyFill="1" applyBorder="1" applyAlignment="1" applyProtection="1">
      <alignment horizontal="center" vertical="center"/>
      <protection hidden="1"/>
    </xf>
    <xf numFmtId="0" fontId="4" fillId="34" borderId="26" xfId="55" applyFont="1" applyFill="1" applyBorder="1" applyAlignment="1" applyProtection="1">
      <alignment horizontal="center" vertical="center"/>
      <protection hidden="1"/>
    </xf>
    <xf numFmtId="0" fontId="4" fillId="34" borderId="19" xfId="55" applyFont="1" applyFill="1" applyBorder="1" applyAlignment="1" applyProtection="1">
      <alignment horizontal="center" vertical="center"/>
      <protection hidden="1"/>
    </xf>
    <xf numFmtId="0" fontId="9" fillId="33" borderId="22" xfId="55" applyNumberFormat="1" applyFont="1" applyFill="1" applyBorder="1" applyAlignment="1" applyProtection="1" quotePrefix="1">
      <alignment horizontal="center" vertical="center" wrapText="1"/>
      <protection hidden="1"/>
    </xf>
    <xf numFmtId="0" fontId="9" fillId="33" borderId="19" xfId="55" applyNumberFormat="1" applyFont="1" applyFill="1" applyBorder="1" applyAlignment="1" applyProtection="1">
      <alignment horizontal="center" vertical="center" wrapText="1"/>
      <protection hidden="1"/>
    </xf>
    <xf numFmtId="3" fontId="9" fillId="0" borderId="22" xfId="55" applyNumberFormat="1" applyFont="1" applyFill="1" applyBorder="1" applyAlignment="1" applyProtection="1">
      <alignment horizontal="center" vertical="center"/>
      <protection hidden="1"/>
    </xf>
    <xf numFmtId="3" fontId="9" fillId="0" borderId="26" xfId="55" applyNumberFormat="1" applyFont="1" applyFill="1" applyBorder="1" applyAlignment="1" applyProtection="1">
      <alignment horizontal="center" vertical="center"/>
      <protection hidden="1"/>
    </xf>
    <xf numFmtId="3" fontId="9" fillId="0" borderId="19" xfId="55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3" fontId="9" fillId="0" borderId="23" xfId="55" applyNumberFormat="1" applyFont="1" applyFill="1" applyBorder="1" applyAlignment="1" applyProtection="1">
      <alignment horizontal="center" vertical="center"/>
      <protection hidden="1"/>
    </xf>
    <xf numFmtId="3" fontId="9" fillId="0" borderId="12" xfId="55" applyNumberFormat="1" applyFont="1" applyFill="1" applyBorder="1" applyAlignment="1" applyProtection="1">
      <alignment horizontal="center" vertical="center"/>
      <protection hidden="1"/>
    </xf>
    <xf numFmtId="3" fontId="9" fillId="0" borderId="21" xfId="55" applyNumberFormat="1" applyFont="1" applyFill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33" borderId="32" xfId="0" applyFont="1" applyFill="1" applyBorder="1" applyAlignment="1" applyProtection="1">
      <alignment horizontal="center" vertical="center" wrapText="1"/>
      <protection hidden="1"/>
    </xf>
    <xf numFmtId="0" fontId="6" fillId="33" borderId="49" xfId="0" applyFont="1" applyFill="1" applyBorder="1" applyAlignment="1" applyProtection="1">
      <alignment horizontal="center" vertical="center" wrapText="1"/>
      <protection hidden="1"/>
    </xf>
    <xf numFmtId="0" fontId="6" fillId="33" borderId="33" xfId="0" applyFont="1" applyFill="1" applyBorder="1" applyAlignment="1" applyProtection="1">
      <alignment horizontal="center" vertical="center" wrapText="1"/>
      <protection hidden="1"/>
    </xf>
    <xf numFmtId="0" fontId="6" fillId="33" borderId="5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wrapText="1"/>
      <protection hidden="1"/>
    </xf>
    <xf numFmtId="0" fontId="2" fillId="34" borderId="26" xfId="0" applyFont="1" applyFill="1" applyBorder="1" applyAlignment="1" applyProtection="1">
      <alignment horizontal="center" wrapText="1"/>
      <protection hidden="1"/>
    </xf>
    <xf numFmtId="0" fontId="2" fillId="34" borderId="19" xfId="0" applyFont="1" applyFill="1" applyBorder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18" xfId="55" applyFont="1" applyFill="1" applyBorder="1" applyAlignment="1" applyProtection="1">
      <alignment horizontal="center" vertical="center" wrapText="1"/>
      <protection hidden="1"/>
    </xf>
    <xf numFmtId="0" fontId="9" fillId="0" borderId="19" xfId="55" applyFont="1" applyFill="1" applyBorder="1" applyAlignment="1" applyProtection="1">
      <alignment horizontal="center" vertical="center"/>
      <protection hidden="1"/>
    </xf>
    <xf numFmtId="0" fontId="9" fillId="0" borderId="18" xfId="55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4" fillId="34" borderId="26" xfId="0" applyFont="1" applyFill="1" applyBorder="1" applyAlignment="1" applyProtection="1">
      <alignment horizontal="center" vertical="center" wrapText="1"/>
      <protection hidden="1"/>
    </xf>
    <xf numFmtId="3" fontId="9" fillId="33" borderId="13" xfId="55" applyNumberFormat="1" applyFont="1" applyFill="1" applyBorder="1" applyAlignment="1" applyProtection="1" quotePrefix="1">
      <alignment horizontal="center" vertical="center" wrapText="1"/>
      <protection hidden="1"/>
    </xf>
    <xf numFmtId="0" fontId="11" fillId="33" borderId="22" xfId="55" applyFont="1" applyFill="1" applyBorder="1" applyAlignment="1" applyProtection="1">
      <alignment horizontal="center" vertical="center"/>
      <protection hidden="1"/>
    </xf>
    <xf numFmtId="0" fontId="11" fillId="33" borderId="26" xfId="55" applyFont="1" applyFill="1" applyBorder="1" applyAlignment="1" applyProtection="1">
      <alignment horizontal="center" vertical="center"/>
      <protection hidden="1"/>
    </xf>
    <xf numFmtId="0" fontId="11" fillId="0" borderId="18" xfId="55" applyFont="1" applyBorder="1" applyAlignment="1" applyProtection="1">
      <alignment horizontal="center" vertical="center"/>
      <protection hidden="1"/>
    </xf>
    <xf numFmtId="0" fontId="11" fillId="34" borderId="18" xfId="55" applyFont="1" applyFill="1" applyBorder="1" applyAlignment="1" applyProtection="1">
      <alignment horizontal="center" vertical="center" wrapText="1"/>
      <protection hidden="1"/>
    </xf>
    <xf numFmtId="0" fontId="10" fillId="0" borderId="18" xfId="55" applyFont="1" applyBorder="1" applyAlignment="1" applyProtection="1">
      <alignment horizontal="center" vertical="center" wrapText="1"/>
      <protection hidden="1"/>
    </xf>
    <xf numFmtId="3" fontId="44" fillId="0" borderId="0" xfId="55" applyNumberFormat="1" applyFont="1" applyAlignment="1" applyProtection="1">
      <alignment horizontal="center" vertical="center"/>
      <protection hidden="1"/>
    </xf>
    <xf numFmtId="0" fontId="4" fillId="34" borderId="22" xfId="55" applyFont="1" applyFill="1" applyBorder="1" applyAlignment="1" applyProtection="1">
      <alignment horizontal="center" vertical="center" wrapText="1"/>
      <protection hidden="1"/>
    </xf>
    <xf numFmtId="0" fontId="4" fillId="34" borderId="26" xfId="55" applyFont="1" applyFill="1" applyBorder="1" applyAlignment="1" applyProtection="1">
      <alignment horizontal="center" vertical="center" wrapText="1"/>
      <protection hidden="1"/>
    </xf>
    <xf numFmtId="0" fontId="4" fillId="34" borderId="19" xfId="55" applyFont="1" applyFill="1" applyBorder="1" applyAlignment="1" applyProtection="1">
      <alignment horizontal="center" vertical="center" wrapText="1"/>
      <protection hidden="1"/>
    </xf>
    <xf numFmtId="0" fontId="11" fillId="33" borderId="22" xfId="0" applyFont="1" applyFill="1" applyBorder="1" applyAlignment="1" applyProtection="1">
      <alignment horizontal="center"/>
      <protection hidden="1"/>
    </xf>
    <xf numFmtId="0" fontId="11" fillId="33" borderId="26" xfId="0" applyFont="1" applyFill="1" applyBorder="1" applyAlignment="1" applyProtection="1">
      <alignment horizontal="center"/>
      <protection hidden="1"/>
    </xf>
    <xf numFmtId="0" fontId="11" fillId="33" borderId="19" xfId="0" applyFont="1" applyFill="1" applyBorder="1" applyAlignment="1" applyProtection="1">
      <alignment horizontal="center"/>
      <protection hidden="1"/>
    </xf>
    <xf numFmtId="0" fontId="11" fillId="33" borderId="19" xfId="55" applyFont="1" applyFill="1" applyBorder="1" applyAlignment="1" applyProtection="1">
      <alignment horizontal="center" vertical="center"/>
      <protection hidden="1"/>
    </xf>
    <xf numFmtId="3" fontId="13" fillId="0" borderId="0" xfId="55" applyNumberFormat="1" applyFont="1" applyAlignment="1" applyProtection="1">
      <alignment horizontal="center" vertical="center"/>
      <protection hidden="1"/>
    </xf>
    <xf numFmtId="0" fontId="12" fillId="34" borderId="22" xfId="55" applyFont="1" applyFill="1" applyBorder="1" applyAlignment="1" applyProtection="1">
      <alignment horizontal="center" vertical="center" wrapText="1"/>
      <protection hidden="1"/>
    </xf>
    <xf numFmtId="0" fontId="12" fillId="34" borderId="26" xfId="55" applyFont="1" applyFill="1" applyBorder="1" applyAlignment="1" applyProtection="1">
      <alignment horizontal="center" vertical="center" wrapText="1"/>
      <protection hidden="1"/>
    </xf>
    <xf numFmtId="0" fontId="12" fillId="34" borderId="19" xfId="55" applyFont="1" applyFill="1" applyBorder="1" applyAlignment="1" applyProtection="1">
      <alignment horizontal="center" vertical="center" wrapText="1"/>
      <protection hidden="1"/>
    </xf>
    <xf numFmtId="0" fontId="11" fillId="34" borderId="22" xfId="55" applyFont="1" applyFill="1" applyBorder="1" applyAlignment="1" applyProtection="1">
      <alignment horizontal="center" vertical="center"/>
      <protection hidden="1"/>
    </xf>
    <xf numFmtId="0" fontId="11" fillId="34" borderId="19" xfId="55" applyFont="1" applyFill="1" applyBorder="1" applyAlignment="1" applyProtection="1">
      <alignment horizontal="center" vertical="center"/>
      <protection hidden="1"/>
    </xf>
    <xf numFmtId="0" fontId="9" fillId="0" borderId="23" xfId="55" applyFont="1" applyBorder="1" applyAlignment="1" applyProtection="1">
      <alignment horizontal="center" vertical="center"/>
      <protection hidden="1"/>
    </xf>
    <xf numFmtId="0" fontId="9" fillId="0" borderId="21" xfId="55" applyFont="1" applyBorder="1" applyAlignment="1" applyProtection="1">
      <alignment horizontal="center" vertical="center"/>
      <protection hidden="1"/>
    </xf>
    <xf numFmtId="0" fontId="9" fillId="0" borderId="22" xfId="55" applyFont="1" applyBorder="1" applyAlignment="1" applyProtection="1" quotePrefix="1">
      <alignment horizontal="center" vertical="center"/>
      <protection hidden="1"/>
    </xf>
    <xf numFmtId="0" fontId="4" fillId="34" borderId="22" xfId="55" applyFont="1" applyFill="1" applyBorder="1" applyAlignment="1" applyProtection="1" quotePrefix="1">
      <alignment horizontal="center" vertical="center" wrapText="1"/>
      <protection/>
    </xf>
    <xf numFmtId="0" fontId="4" fillId="34" borderId="26" xfId="55" applyFont="1" applyFill="1" applyBorder="1" applyAlignment="1" applyProtection="1">
      <alignment horizontal="center" vertical="center" wrapText="1"/>
      <protection/>
    </xf>
    <xf numFmtId="0" fontId="4" fillId="34" borderId="19" xfId="55" applyFont="1" applyFill="1" applyBorder="1" applyAlignment="1" applyProtection="1">
      <alignment horizontal="center" vertical="center" wrapText="1"/>
      <protection/>
    </xf>
    <xf numFmtId="0" fontId="9" fillId="0" borderId="23" xfId="55" applyFont="1" applyBorder="1" applyAlignment="1" applyProtection="1" quotePrefix="1">
      <alignment horizontal="center" vertical="center"/>
      <protection/>
    </xf>
    <xf numFmtId="0" fontId="9" fillId="0" borderId="12" xfId="55" applyFont="1" applyBorder="1" applyAlignment="1" applyProtection="1">
      <alignment horizontal="center" vertical="center"/>
      <protection/>
    </xf>
    <xf numFmtId="0" fontId="9" fillId="0" borderId="21" xfId="55" applyFont="1" applyBorder="1" applyAlignment="1" applyProtection="1">
      <alignment horizontal="center" vertical="center"/>
      <protection/>
    </xf>
    <xf numFmtId="3" fontId="13" fillId="0" borderId="0" xfId="55" applyNumberFormat="1" applyFont="1" applyAlignment="1" applyProtection="1">
      <alignment horizontal="center" vertical="center"/>
      <protection/>
    </xf>
    <xf numFmtId="0" fontId="86" fillId="0" borderId="0" xfId="0" applyNumberFormat="1" applyFont="1" applyFill="1" applyBorder="1" applyAlignment="1">
      <alignment horizontal="left" vertical="top" wrapText="1"/>
    </xf>
    <xf numFmtId="0" fontId="86" fillId="0" borderId="15" xfId="0" applyNumberFormat="1" applyFont="1" applyFill="1" applyBorder="1" applyAlignment="1">
      <alignment horizontal="left" vertical="top" wrapText="1"/>
    </xf>
    <xf numFmtId="0" fontId="9" fillId="0" borderId="22" xfId="55" applyFont="1" applyBorder="1" applyAlignment="1">
      <alignment horizontal="center" vertical="center"/>
      <protection/>
    </xf>
    <xf numFmtId="0" fontId="9" fillId="0" borderId="26" xfId="55" applyFont="1" applyBorder="1" applyAlignment="1">
      <alignment horizontal="center" vertical="center"/>
      <protection/>
    </xf>
    <xf numFmtId="0" fontId="9" fillId="0" borderId="19" xfId="55" applyFont="1" applyBorder="1" applyAlignment="1">
      <alignment horizontal="center" vertical="center"/>
      <protection/>
    </xf>
    <xf numFmtId="0" fontId="25" fillId="34" borderId="22" xfId="55" applyFont="1" applyFill="1" applyBorder="1" applyAlignment="1" applyProtection="1">
      <alignment horizontal="center" vertical="center"/>
      <protection hidden="1"/>
    </xf>
    <xf numFmtId="0" fontId="25" fillId="34" borderId="19" xfId="55" applyFont="1" applyFill="1" applyBorder="1" applyAlignment="1" applyProtection="1">
      <alignment horizontal="center" vertical="center"/>
      <protection hidden="1"/>
    </xf>
    <xf numFmtId="210" fontId="9" fillId="0" borderId="22" xfId="55" applyNumberFormat="1" applyFont="1" applyFill="1" applyBorder="1" applyAlignment="1" applyProtection="1">
      <alignment horizontal="center" vertical="center"/>
      <protection hidden="1"/>
    </xf>
    <xf numFmtId="210" fontId="9" fillId="0" borderId="26" xfId="55" applyNumberFormat="1" applyFont="1" applyFill="1" applyBorder="1" applyAlignment="1" applyProtection="1">
      <alignment horizontal="center" vertical="center"/>
      <protection hidden="1"/>
    </xf>
    <xf numFmtId="210" fontId="9" fillId="0" borderId="19" xfId="55" applyNumberFormat="1" applyFont="1" applyFill="1" applyBorder="1" applyAlignment="1" applyProtection="1">
      <alignment horizontal="center" vertical="center"/>
      <protection hidden="1"/>
    </xf>
    <xf numFmtId="3" fontId="9" fillId="0" borderId="22" xfId="55" applyNumberFormat="1" applyFont="1" applyFill="1" applyBorder="1" applyAlignment="1" applyProtection="1" quotePrefix="1">
      <alignment horizontal="center" vertical="center"/>
      <protection/>
    </xf>
    <xf numFmtId="3" fontId="9" fillId="0" borderId="19" xfId="55" applyNumberFormat="1" applyFont="1" applyFill="1" applyBorder="1" applyAlignment="1" applyProtection="1" quotePrefix="1">
      <alignment horizontal="center" vertical="center"/>
      <protection/>
    </xf>
    <xf numFmtId="0" fontId="25" fillId="34" borderId="22" xfId="55" applyFont="1" applyFill="1" applyBorder="1" applyAlignment="1" applyProtection="1">
      <alignment horizontal="center" vertical="center"/>
      <protection locked="0"/>
    </xf>
    <xf numFmtId="0" fontId="25" fillId="34" borderId="26" xfId="55" applyFont="1" applyFill="1" applyBorder="1" applyAlignment="1" applyProtection="1">
      <alignment horizontal="center" vertical="center"/>
      <protection locked="0"/>
    </xf>
    <xf numFmtId="0" fontId="25" fillId="34" borderId="19" xfId="55" applyFont="1" applyFill="1" applyBorder="1" applyAlignment="1" applyProtection="1">
      <alignment horizontal="center" vertical="center"/>
      <protection locked="0"/>
    </xf>
    <xf numFmtId="0" fontId="11" fillId="33" borderId="22" xfId="55" applyFont="1" applyFill="1" applyBorder="1" applyAlignment="1">
      <alignment horizontal="center" vertical="center"/>
      <protection/>
    </xf>
    <xf numFmtId="0" fontId="11" fillId="33" borderId="26" xfId="55" applyFont="1" applyFill="1" applyBorder="1" applyAlignment="1">
      <alignment horizontal="center" vertical="center"/>
      <protection/>
    </xf>
    <xf numFmtId="0" fontId="11" fillId="33" borderId="19" xfId="55" applyFont="1" applyFill="1" applyBorder="1" applyAlignment="1">
      <alignment horizontal="center" vertical="center"/>
      <protection/>
    </xf>
    <xf numFmtId="0" fontId="9" fillId="0" borderId="26" xfId="55" applyFont="1" applyBorder="1" applyAlignment="1" applyProtection="1" quotePrefix="1">
      <alignment horizontal="center" vertical="center"/>
      <protection hidden="1"/>
    </xf>
    <xf numFmtId="0" fontId="9" fillId="0" borderId="19" xfId="55" applyFont="1" applyBorder="1" applyAlignment="1" applyProtection="1" quotePrefix="1">
      <alignment horizontal="center" vertical="center"/>
      <protection hidden="1"/>
    </xf>
    <xf numFmtId="0" fontId="9" fillId="4" borderId="16" xfId="55" applyFont="1" applyFill="1" applyBorder="1" applyAlignment="1" applyProtection="1">
      <alignment horizontal="center" vertical="center"/>
      <protection hidden="1"/>
    </xf>
    <xf numFmtId="0" fontId="9" fillId="4" borderId="13" xfId="55" applyFont="1" applyFill="1" applyBorder="1" applyAlignment="1" applyProtection="1">
      <alignment horizontal="center" vertical="center"/>
      <protection hidden="1"/>
    </xf>
    <xf numFmtId="0" fontId="9" fillId="4" borderId="17" xfId="55" applyFont="1" applyFill="1" applyBorder="1" applyAlignment="1" applyProtection="1">
      <alignment horizontal="center" vertical="center"/>
      <protection hidden="1"/>
    </xf>
    <xf numFmtId="0" fontId="85" fillId="0" borderId="0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4" fillId="34" borderId="22" xfId="55" applyFont="1" applyFill="1" applyBorder="1" applyAlignment="1" applyProtection="1">
      <alignment horizontal="center" vertical="center" wrapText="1"/>
      <protection/>
    </xf>
    <xf numFmtId="0" fontId="25" fillId="33" borderId="24" xfId="55" applyFont="1" applyFill="1" applyBorder="1" applyAlignment="1" quotePrefix="1">
      <alignment horizontal="center" vertical="center"/>
      <protection/>
    </xf>
    <xf numFmtId="0" fontId="25" fillId="33" borderId="11" xfId="55" applyFont="1" applyFill="1" applyBorder="1" applyAlignment="1">
      <alignment horizontal="center" vertical="center"/>
      <protection/>
    </xf>
    <xf numFmtId="0" fontId="25" fillId="33" borderId="14" xfId="55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4" xfId="0" applyNumberFormat="1" applyFont="1" applyBorder="1" applyAlignment="1" applyProtection="1" quotePrefix="1">
      <alignment horizontal="left" vertical="top" wrapText="1"/>
      <protection locked="0"/>
    </xf>
    <xf numFmtId="0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4" xfId="0" applyNumberFormat="1" applyBorder="1" applyAlignment="1" applyProtection="1">
      <alignment horizontal="left" vertical="top" wrapText="1"/>
      <protection locked="0"/>
    </xf>
    <xf numFmtId="0" fontId="0" fillId="0" borderId="25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15" xfId="0" applyNumberFormat="1" applyBorder="1" applyAlignment="1" applyProtection="1">
      <alignment horizontal="left" vertical="top" wrapText="1"/>
      <protection locked="0"/>
    </xf>
    <xf numFmtId="0" fontId="0" fillId="0" borderId="23" xfId="0" applyNumberFormat="1" applyBorder="1" applyAlignment="1" applyProtection="1">
      <alignment horizontal="left" vertical="top" wrapText="1"/>
      <protection locked="0"/>
    </xf>
    <xf numFmtId="0" fontId="0" fillId="0" borderId="12" xfId="0" applyNumberFormat="1" applyBorder="1" applyAlignment="1" applyProtection="1">
      <alignment horizontal="left" vertical="top" wrapText="1"/>
      <protection locked="0"/>
    </xf>
    <xf numFmtId="0" fontId="0" fillId="0" borderId="21" xfId="0" applyNumberFormat="1" applyBorder="1" applyAlignment="1" applyProtection="1">
      <alignment horizontal="left" vertical="top" wrapText="1"/>
      <protection locked="0"/>
    </xf>
    <xf numFmtId="0" fontId="9" fillId="0" borderId="22" xfId="55" applyFont="1" applyBorder="1" applyAlignment="1" applyProtection="1">
      <alignment horizontal="center" vertical="center"/>
      <protection locked="0"/>
    </xf>
    <xf numFmtId="0" fontId="9" fillId="0" borderId="26" xfId="55" applyFont="1" applyBorder="1" applyAlignment="1" applyProtection="1">
      <alignment horizontal="center" vertical="center"/>
      <protection locked="0"/>
    </xf>
    <xf numFmtId="0" fontId="9" fillId="0" borderId="19" xfId="55" applyFont="1" applyBorder="1" applyAlignment="1" applyProtection="1">
      <alignment horizontal="center" vertical="center"/>
      <protection locked="0"/>
    </xf>
    <xf numFmtId="3" fontId="4" fillId="34" borderId="22" xfId="55" applyNumberFormat="1" applyFont="1" applyFill="1" applyBorder="1" applyAlignment="1" applyProtection="1">
      <alignment horizontal="center" vertical="center"/>
      <protection locked="0"/>
    </xf>
    <xf numFmtId="3" fontId="4" fillId="34" borderId="26" xfId="55" applyNumberFormat="1" applyFont="1" applyFill="1" applyBorder="1" applyAlignment="1" applyProtection="1">
      <alignment horizontal="center" vertical="center"/>
      <protection locked="0"/>
    </xf>
    <xf numFmtId="3" fontId="4" fillId="34" borderId="19" xfId="55" applyNumberFormat="1" applyFont="1" applyFill="1" applyBorder="1" applyAlignment="1" applyProtection="1">
      <alignment horizontal="center" vertical="center"/>
      <protection locked="0"/>
    </xf>
    <xf numFmtId="0" fontId="4" fillId="33" borderId="22" xfId="55" applyFont="1" applyFill="1" applyBorder="1" applyAlignment="1" applyProtection="1">
      <alignment horizontal="center" vertical="center" wrapText="1"/>
      <protection locked="0"/>
    </xf>
    <xf numFmtId="0" fontId="4" fillId="33" borderId="26" xfId="55" applyFont="1" applyFill="1" applyBorder="1" applyAlignment="1" applyProtection="1">
      <alignment horizontal="center" vertical="center" wrapText="1"/>
      <protection locked="0"/>
    </xf>
    <xf numFmtId="0" fontId="4" fillId="33" borderId="19" xfId="55" applyFont="1" applyFill="1" applyBorder="1" applyAlignment="1" applyProtection="1">
      <alignment horizontal="center" vertical="center" wrapText="1"/>
      <protection locked="0"/>
    </xf>
    <xf numFmtId="0" fontId="9" fillId="0" borderId="23" xfId="55" applyFont="1" applyBorder="1" applyAlignment="1" applyProtection="1" quotePrefix="1">
      <alignment horizontal="center" vertical="center"/>
      <protection locked="0"/>
    </xf>
    <xf numFmtId="0" fontId="9" fillId="0" borderId="12" xfId="55" applyFont="1" applyBorder="1" applyAlignment="1" applyProtection="1">
      <alignment horizontal="center" vertical="center"/>
      <protection locked="0"/>
    </xf>
    <xf numFmtId="0" fontId="9" fillId="0" borderId="21" xfId="55" applyFont="1" applyBorder="1" applyAlignment="1" applyProtection="1">
      <alignment horizontal="center" vertical="center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ENTIDADES PÚBLICAS" xfId="51"/>
    <cellStyle name="Currency" xfId="52"/>
    <cellStyle name="Currency [0]" xfId="53"/>
    <cellStyle name="Neutral" xfId="54"/>
    <cellStyle name="Normal_ENTIDADES PÚBLICA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u val="none"/>
        <color indexed="10"/>
      </font>
    </dxf>
    <dxf>
      <font>
        <u val="doub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6</xdr:row>
      <xdr:rowOff>28575</xdr:rowOff>
    </xdr:to>
    <xdr:pic>
      <xdr:nvPicPr>
        <xdr:cNvPr id="1" name="2 Imagen" descr="DG de Presupuestos y fondos Europeos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38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676275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58</xdr:row>
      <xdr:rowOff>0</xdr:rowOff>
    </xdr:from>
    <xdr:to>
      <xdr:col>2</xdr:col>
      <xdr:colOff>676275</xdr:colOff>
      <xdr:row>58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0420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bc31a\Configuraci&#243;n%20local\Archivos%20temporales%20de%20Internet\OLKE6\EJECUCION%20PAIF%202010\EJECUCION%20PAIF%204T%202010\EJECUCION%20PAIF%202010%20ENTIDADES%20PUBLICAS%204T%20DEFINI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IDENTIFICATIVOS"/>
      <sheetName val="EP1PRESUPUESTO EXPLOTACION"/>
      <sheetName val="EP2 PPTO CAPITAL"/>
      <sheetName val="EP4 OBJETIVOS Y MEDIOS PERSONAL"/>
      <sheetName val="ep5 subvenciones a recibir"/>
      <sheetName val="ep5 subvenciones a recibir (2)"/>
      <sheetName val="EP6 SUBV A CONCEDER"/>
      <sheetName val="EP6 SUBV A CONCEDER (2)"/>
      <sheetName val="EP6 SUBV A CONCEDER (3)"/>
      <sheetName val="EP7 SUB A CONCEDER (4)"/>
      <sheetName val="EP7 PROYECTOS DE INVERSION"/>
      <sheetName val="EP8 MEMORIA DE PROYECTOS"/>
      <sheetName val="EP9 PRESUPUESTO ADTIVO GASTOS"/>
      <sheetName val="EP10 PRESUPUESTO ADMINIS INGRES"/>
      <sheetName val="EP11 MEMORIA"/>
      <sheetName val="Ingresos v46"/>
      <sheetName val="Ingresos v45"/>
      <sheetName val="Gastos v46"/>
      <sheetName val="Gastos v45"/>
      <sheetName val="Alta proyectos"/>
      <sheetName val="Dotación proyectos v46"/>
      <sheetName val="Dotación proyectos v45"/>
      <sheetName val="EMPRESA- PROGRAMA"/>
    </sheetNames>
    <sheetDataSet>
      <sheetData sheetId="0">
        <row r="10">
          <cell r="C10" t="str">
            <v>80 CENTRO ALTO RENDIMIENTO REGIÓN DE MURCIA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9:E44"/>
  <sheetViews>
    <sheetView zoomScalePageLayoutView="0" workbookViewId="0" topLeftCell="B1">
      <selection activeCell="C32" sqref="C32"/>
    </sheetView>
  </sheetViews>
  <sheetFormatPr defaultColWidth="23.28125" defaultRowHeight="12.75"/>
  <cols>
    <col min="1" max="1" width="28.8515625" style="533" hidden="1" customWidth="1"/>
    <col min="2" max="2" width="23.28125" style="533" customWidth="1"/>
    <col min="3" max="3" width="34.140625" style="533" customWidth="1"/>
    <col min="4" max="16384" width="23.28125" style="533" customWidth="1"/>
  </cols>
  <sheetData>
    <row r="8" ht="18.75" customHeight="1"/>
    <row r="9" spans="1:5" ht="11.25">
      <c r="A9" s="533" t="s">
        <v>778</v>
      </c>
      <c r="B9" s="533" t="s">
        <v>346</v>
      </c>
      <c r="C9" s="534">
        <v>2016</v>
      </c>
      <c r="E9" s="535"/>
    </row>
    <row r="10" spans="1:3" ht="11.25">
      <c r="A10" s="533" t="s">
        <v>350</v>
      </c>
      <c r="B10" s="533" t="s">
        <v>347</v>
      </c>
      <c r="C10" s="536" t="s">
        <v>865</v>
      </c>
    </row>
    <row r="11" ht="11.25">
      <c r="A11" s="533" t="s">
        <v>351</v>
      </c>
    </row>
    <row r="12" ht="11.25">
      <c r="A12" s="533" t="s">
        <v>352</v>
      </c>
    </row>
    <row r="13" spans="1:3" ht="16.5" customHeight="1">
      <c r="A13" s="533" t="s">
        <v>353</v>
      </c>
      <c r="B13" s="96" t="s">
        <v>821</v>
      </c>
      <c r="C13" s="96" t="s">
        <v>823</v>
      </c>
    </row>
    <row r="14" spans="1:3" ht="33.75">
      <c r="A14" s="533" t="s">
        <v>866</v>
      </c>
      <c r="B14" s="537" t="s">
        <v>822</v>
      </c>
      <c r="C14" s="538" t="s">
        <v>867</v>
      </c>
    </row>
    <row r="15" spans="1:3" ht="33.75">
      <c r="A15" s="533" t="s">
        <v>354</v>
      </c>
      <c r="B15" s="537" t="s">
        <v>824</v>
      </c>
      <c r="C15" s="538" t="s">
        <v>867</v>
      </c>
    </row>
    <row r="16" spans="1:3" ht="45">
      <c r="A16" s="533" t="s">
        <v>355</v>
      </c>
      <c r="B16" s="537" t="s">
        <v>826</v>
      </c>
      <c r="C16" s="538" t="s">
        <v>867</v>
      </c>
    </row>
    <row r="17" spans="1:3" ht="45">
      <c r="A17" s="533" t="s">
        <v>868</v>
      </c>
      <c r="B17" s="537" t="s">
        <v>827</v>
      </c>
      <c r="C17" s="538" t="s">
        <v>867</v>
      </c>
    </row>
    <row r="18" ht="11.25">
      <c r="A18" s="533" t="s">
        <v>356</v>
      </c>
    </row>
    <row r="19" ht="11.25">
      <c r="A19" s="533" t="s">
        <v>357</v>
      </c>
    </row>
    <row r="20" ht="11.25">
      <c r="A20" s="533" t="s">
        <v>865</v>
      </c>
    </row>
    <row r="21" ht="11.25">
      <c r="A21" s="533" t="s">
        <v>358</v>
      </c>
    </row>
    <row r="22" ht="11.25">
      <c r="A22" s="533" t="s">
        <v>359</v>
      </c>
    </row>
    <row r="23" ht="11.25">
      <c r="A23" s="533" t="s">
        <v>360</v>
      </c>
    </row>
    <row r="24" ht="11.25">
      <c r="A24" s="533" t="s">
        <v>361</v>
      </c>
    </row>
    <row r="25" ht="11.25">
      <c r="A25" s="533" t="s">
        <v>362</v>
      </c>
    </row>
    <row r="26" ht="11.25">
      <c r="A26" s="539" t="s">
        <v>869</v>
      </c>
    </row>
    <row r="27" ht="11.25">
      <c r="A27" s="533" t="s">
        <v>363</v>
      </c>
    </row>
    <row r="28" ht="11.25">
      <c r="A28" s="533" t="s">
        <v>364</v>
      </c>
    </row>
    <row r="29" ht="11.25">
      <c r="A29" s="533" t="s">
        <v>365</v>
      </c>
    </row>
    <row r="30" ht="11.25">
      <c r="A30" s="533" t="s">
        <v>870</v>
      </c>
    </row>
    <row r="31" ht="11.25">
      <c r="A31" s="533" t="s">
        <v>871</v>
      </c>
    </row>
    <row r="32" ht="11.25">
      <c r="A32" s="533" t="s">
        <v>872</v>
      </c>
    </row>
    <row r="33" ht="11.25">
      <c r="A33" s="533" t="s">
        <v>873</v>
      </c>
    </row>
    <row r="34" ht="11.25">
      <c r="A34" s="533" t="s">
        <v>874</v>
      </c>
    </row>
    <row r="35" ht="11.25">
      <c r="A35" s="533" t="s">
        <v>875</v>
      </c>
    </row>
    <row r="36" ht="11.25">
      <c r="A36" s="533" t="s">
        <v>876</v>
      </c>
    </row>
    <row r="37" ht="11.25">
      <c r="A37" s="533" t="s">
        <v>877</v>
      </c>
    </row>
    <row r="38" ht="11.25">
      <c r="A38" s="533" t="s">
        <v>878</v>
      </c>
    </row>
    <row r="39" ht="11.25">
      <c r="A39" s="533" t="s">
        <v>879</v>
      </c>
    </row>
    <row r="42" ht="11.25">
      <c r="A42" s="533" t="s">
        <v>880</v>
      </c>
    </row>
    <row r="44" ht="11.25">
      <c r="A44" s="533" t="s">
        <v>825</v>
      </c>
    </row>
  </sheetData>
  <sheetProtection/>
  <conditionalFormatting sqref="C27:C39">
    <cfRule type="cellIs" priority="1" dxfId="1" operator="equal" stopIfTrue="1">
      <formula>$A$44</formula>
    </cfRule>
  </conditionalFormatting>
  <conditionalFormatting sqref="C14:C26">
    <cfRule type="cellIs" priority="2" dxfId="0" operator="equal" stopIfTrue="1">
      <formula>$A$44</formula>
    </cfRule>
  </conditionalFormatting>
  <dataValidations count="1">
    <dataValidation type="list" allowBlank="1" showInputMessage="1" showErrorMessage="1" promptTitle="Denominación empresa" prompt="Debe seleccionar el nombre de su empresa&#10;" sqref="C10">
      <formula1>$A$10:$A$39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48"/>
  <sheetViews>
    <sheetView zoomScalePageLayoutView="0" workbookViewId="0" topLeftCell="A1">
      <selection activeCell="A3" sqref="A3"/>
    </sheetView>
  </sheetViews>
  <sheetFormatPr defaultColWidth="0" defaultRowHeight="12.75" customHeight="1" zeroHeight="1"/>
  <cols>
    <col min="1" max="1" width="3.28125" style="353" customWidth="1"/>
    <col min="2" max="4" width="12.8515625" style="353" customWidth="1"/>
    <col min="5" max="6" width="12.421875" style="353" customWidth="1"/>
    <col min="7" max="7" width="18.8515625" style="353" customWidth="1"/>
    <col min="8" max="8" width="12.28125" style="341" customWidth="1"/>
    <col min="9" max="13" width="12.28125" style="353" customWidth="1"/>
    <col min="14" max="16384" width="0" style="353" hidden="1" customWidth="1"/>
  </cols>
  <sheetData>
    <row r="1" spans="1:8" s="342" customFormat="1" ht="15" customHeight="1">
      <c r="A1" s="671" t="s">
        <v>148</v>
      </c>
      <c r="B1" s="672"/>
      <c r="C1" s="672"/>
      <c r="D1" s="672"/>
      <c r="E1" s="672"/>
      <c r="F1" s="672"/>
      <c r="G1" s="673"/>
      <c r="H1" s="341"/>
    </row>
    <row r="2" spans="1:8" s="342" customFormat="1" ht="15" customHeight="1">
      <c r="A2" s="665" t="s">
        <v>886</v>
      </c>
      <c r="B2" s="666"/>
      <c r="C2" s="666"/>
      <c r="D2" s="667"/>
      <c r="E2" s="403" t="s">
        <v>4</v>
      </c>
      <c r="F2" s="343"/>
      <c r="G2" s="344"/>
      <c r="H2" s="341"/>
    </row>
    <row r="3" spans="1:8" s="342" customFormat="1" ht="12.75">
      <c r="A3" s="345"/>
      <c r="B3" s="346"/>
      <c r="C3" s="346"/>
      <c r="D3" s="346"/>
      <c r="E3" s="346"/>
      <c r="H3" s="341"/>
    </row>
    <row r="4" spans="1:8" s="342" customFormat="1" ht="12.75">
      <c r="A4" s="345"/>
      <c r="B4" s="346"/>
      <c r="C4" s="346"/>
      <c r="D4" s="346"/>
      <c r="E4" s="346"/>
      <c r="H4" s="341"/>
    </row>
    <row r="5" spans="1:9" s="342" customFormat="1" ht="15" customHeight="1">
      <c r="A5" s="616" t="s">
        <v>881</v>
      </c>
      <c r="B5" s="616"/>
      <c r="C5" s="616"/>
      <c r="D5" s="616"/>
      <c r="E5" s="616"/>
      <c r="F5" s="616"/>
      <c r="G5" s="616"/>
      <c r="H5" s="347"/>
      <c r="I5" s="348"/>
    </row>
    <row r="6" spans="1:9" s="342" customFormat="1" ht="18">
      <c r="A6" s="668"/>
      <c r="B6" s="668"/>
      <c r="C6" s="668"/>
      <c r="D6" s="668"/>
      <c r="E6" s="668"/>
      <c r="F6" s="668"/>
      <c r="G6" s="668"/>
      <c r="H6" s="341"/>
      <c r="I6" s="349"/>
    </row>
    <row r="7" spans="1:9" ht="12.75">
      <c r="A7" s="350"/>
      <c r="B7" s="351"/>
      <c r="C7" s="351"/>
      <c r="D7" s="351"/>
      <c r="E7" s="352"/>
      <c r="I7" s="341"/>
    </row>
    <row r="8" spans="1:9" s="354" customFormat="1" ht="24.75" customHeight="1">
      <c r="A8" s="662" t="s">
        <v>654</v>
      </c>
      <c r="B8" s="663"/>
      <c r="C8" s="663"/>
      <c r="D8" s="663"/>
      <c r="E8" s="663"/>
      <c r="F8" s="663"/>
      <c r="G8" s="664"/>
      <c r="H8" s="341"/>
      <c r="I8" s="341"/>
    </row>
    <row r="9" spans="1:9" s="357" customFormat="1" ht="15.75">
      <c r="A9" s="353"/>
      <c r="B9" s="355"/>
      <c r="C9" s="356"/>
      <c r="D9" s="299"/>
      <c r="E9" s="353"/>
      <c r="F9" s="353"/>
      <c r="G9" s="353"/>
      <c r="H9" s="341"/>
      <c r="I9" s="341"/>
    </row>
    <row r="10" ht="12.75"/>
    <row r="11" ht="12.75">
      <c r="G11" s="358" t="s">
        <v>175</v>
      </c>
    </row>
    <row r="12" spans="1:7" ht="18.75" customHeight="1">
      <c r="A12" s="359" t="s">
        <v>5</v>
      </c>
      <c r="B12" s="360"/>
      <c r="C12" s="361"/>
      <c r="D12" s="361"/>
      <c r="E12" s="361"/>
      <c r="F12" s="361"/>
      <c r="G12" s="362"/>
    </row>
    <row r="13" spans="1:7" ht="19.5" customHeight="1">
      <c r="A13" s="363"/>
      <c r="B13" s="364"/>
      <c r="C13" s="364"/>
      <c r="D13" s="364"/>
      <c r="E13" s="364"/>
      <c r="F13" s="364"/>
      <c r="G13" s="365"/>
    </row>
    <row r="14" spans="1:8" ht="12.75">
      <c r="A14" s="366"/>
      <c r="B14" s="451" t="s">
        <v>3</v>
      </c>
      <c r="C14" s="368"/>
      <c r="D14" s="369"/>
      <c r="E14" s="370"/>
      <c r="F14" s="370"/>
      <c r="G14" s="371"/>
      <c r="H14" s="370"/>
    </row>
    <row r="15" spans="1:8" ht="12.75">
      <c r="A15" s="366"/>
      <c r="B15" s="372"/>
      <c r="C15" s="373"/>
      <c r="D15" s="373"/>
      <c r="E15" s="373"/>
      <c r="F15" s="373"/>
      <c r="G15" s="374"/>
      <c r="H15" s="373"/>
    </row>
    <row r="16" spans="1:8" ht="12.75">
      <c r="A16" s="366"/>
      <c r="B16" s="452" t="s">
        <v>856</v>
      </c>
      <c r="C16" s="372"/>
      <c r="D16" s="372"/>
      <c r="E16" s="372"/>
      <c r="F16" s="372"/>
      <c r="G16" s="375"/>
      <c r="H16" s="373"/>
    </row>
    <row r="17" spans="1:8" ht="14.25">
      <c r="A17" s="366"/>
      <c r="B17" s="453" t="s">
        <v>8</v>
      </c>
      <c r="C17" s="453"/>
      <c r="D17" s="453"/>
      <c r="E17" s="453"/>
      <c r="F17" s="377"/>
      <c r="G17" s="378"/>
      <c r="H17" s="373"/>
    </row>
    <row r="18" spans="1:8" ht="14.25">
      <c r="A18" s="366"/>
      <c r="B18" s="453" t="s">
        <v>6</v>
      </c>
      <c r="C18" s="453"/>
      <c r="D18" s="453"/>
      <c r="E18" s="453"/>
      <c r="F18" s="377"/>
      <c r="G18" s="378"/>
      <c r="H18" s="373"/>
    </row>
    <row r="19" spans="1:8" ht="14.25">
      <c r="A19" s="366"/>
      <c r="B19" s="453" t="s">
        <v>7</v>
      </c>
      <c r="C19" s="453"/>
      <c r="D19" s="453"/>
      <c r="E19" s="453"/>
      <c r="F19" s="377"/>
      <c r="G19" s="378"/>
      <c r="H19" s="373"/>
    </row>
    <row r="20" spans="1:8" ht="14.25">
      <c r="A20" s="366"/>
      <c r="B20" s="376"/>
      <c r="C20" s="377"/>
      <c r="D20" s="377"/>
      <c r="E20" s="377"/>
      <c r="F20" s="377"/>
      <c r="G20" s="378"/>
      <c r="H20" s="373"/>
    </row>
    <row r="21" spans="1:8" ht="14.25">
      <c r="A21" s="366"/>
      <c r="B21" s="376"/>
      <c r="C21" s="377"/>
      <c r="D21" s="377"/>
      <c r="E21" s="377"/>
      <c r="F21" s="377"/>
      <c r="G21" s="378"/>
      <c r="H21" s="373"/>
    </row>
    <row r="22" spans="1:8" ht="15">
      <c r="A22" s="380"/>
      <c r="B22" s="379"/>
      <c r="C22" s="377"/>
      <c r="D22" s="377"/>
      <c r="E22" s="377"/>
      <c r="F22" s="377"/>
      <c r="G22" s="378"/>
      <c r="H22" s="373"/>
    </row>
    <row r="23" spans="1:7" ht="14.25">
      <c r="A23" s="381"/>
      <c r="B23" s="382"/>
      <c r="C23" s="382"/>
      <c r="D23" s="382"/>
      <c r="E23" s="382"/>
      <c r="F23" s="382"/>
      <c r="G23" s="383"/>
    </row>
    <row r="24" spans="1:8" ht="14.25">
      <c r="A24" s="366"/>
      <c r="B24" s="389"/>
      <c r="C24" s="386"/>
      <c r="D24" s="386"/>
      <c r="E24" s="386"/>
      <c r="F24" s="386"/>
      <c r="G24" s="387"/>
      <c r="H24" s="373"/>
    </row>
    <row r="25" spans="1:8" ht="14.25">
      <c r="A25" s="366"/>
      <c r="B25" s="390"/>
      <c r="C25" s="391"/>
      <c r="D25" s="391"/>
      <c r="E25" s="392"/>
      <c r="F25" s="392"/>
      <c r="G25" s="393"/>
      <c r="H25" s="394"/>
    </row>
    <row r="26" spans="1:7" ht="12.75">
      <c r="A26" s="366"/>
      <c r="B26" s="451" t="s">
        <v>3</v>
      </c>
      <c r="C26" s="392"/>
      <c r="D26" s="392"/>
      <c r="E26" s="392"/>
      <c r="F26" s="392"/>
      <c r="G26" s="393"/>
    </row>
    <row r="27" spans="1:7" ht="12.75">
      <c r="A27" s="366"/>
      <c r="B27" s="451"/>
      <c r="C27" s="373"/>
      <c r="D27" s="392"/>
      <c r="E27" s="392"/>
      <c r="F27" s="392"/>
      <c r="G27" s="393"/>
    </row>
    <row r="28" spans="1:7" ht="58.5" customHeight="1">
      <c r="A28" s="395"/>
      <c r="B28" s="669" t="s">
        <v>861</v>
      </c>
      <c r="C28" s="669"/>
      <c r="D28" s="669"/>
      <c r="E28" s="669"/>
      <c r="F28" s="669"/>
      <c r="G28" s="670"/>
    </row>
    <row r="29" spans="1:7" ht="12.75">
      <c r="A29" s="395"/>
      <c r="B29" s="373"/>
      <c r="C29" s="373"/>
      <c r="D29" s="396"/>
      <c r="E29" s="392"/>
      <c r="F29" s="392"/>
      <c r="G29" s="393"/>
    </row>
    <row r="30" spans="1:7" ht="12.75">
      <c r="A30" s="381"/>
      <c r="B30" s="456"/>
      <c r="C30" s="372"/>
      <c r="D30" s="372"/>
      <c r="E30" s="372"/>
      <c r="F30" s="372"/>
      <c r="G30" s="385"/>
    </row>
    <row r="31" spans="1:7" ht="12.75">
      <c r="A31" s="381"/>
      <c r="B31" s="456"/>
      <c r="C31" s="372"/>
      <c r="D31" s="372"/>
      <c r="E31" s="372"/>
      <c r="F31" s="372"/>
      <c r="G31" s="385"/>
    </row>
    <row r="32" spans="1:7" ht="12.75">
      <c r="A32" s="381"/>
      <c r="B32" s="454"/>
      <c r="C32" s="372"/>
      <c r="D32" s="372"/>
      <c r="E32" s="372"/>
      <c r="F32" s="372"/>
      <c r="G32" s="385"/>
    </row>
    <row r="33" spans="1:7" ht="12.75">
      <c r="A33" s="381"/>
      <c r="B33" s="454"/>
      <c r="C33" s="372"/>
      <c r="D33" s="372"/>
      <c r="E33" s="372"/>
      <c r="F33" s="372"/>
      <c r="G33" s="385"/>
    </row>
    <row r="34" spans="1:7" ht="12.75">
      <c r="A34" s="381"/>
      <c r="B34" s="496"/>
      <c r="C34" s="372"/>
      <c r="D34" s="372"/>
      <c r="E34" s="372"/>
      <c r="F34" s="372"/>
      <c r="G34" s="385"/>
    </row>
    <row r="35" spans="1:7" ht="12.75">
      <c r="A35" s="381"/>
      <c r="B35" s="373"/>
      <c r="C35" s="373"/>
      <c r="D35" s="373"/>
      <c r="E35" s="373"/>
      <c r="F35" s="373"/>
      <c r="G35" s="374"/>
    </row>
    <row r="36" spans="1:7" ht="12.75">
      <c r="A36" s="381"/>
      <c r="B36" s="397"/>
      <c r="C36" s="392"/>
      <c r="D36" s="392"/>
      <c r="E36" s="392"/>
      <c r="F36" s="392"/>
      <c r="G36" s="393"/>
    </row>
    <row r="37" spans="1:7" ht="12.75">
      <c r="A37" s="381"/>
      <c r="B37" s="398"/>
      <c r="C37" s="392"/>
      <c r="D37" s="392"/>
      <c r="E37" s="392"/>
      <c r="F37" s="392"/>
      <c r="G37" s="393"/>
    </row>
    <row r="38" spans="1:7" ht="12.75">
      <c r="A38" s="381"/>
      <c r="B38" s="398"/>
      <c r="C38" s="392"/>
      <c r="D38" s="392"/>
      <c r="E38" s="392"/>
      <c r="F38" s="392"/>
      <c r="G38" s="393"/>
    </row>
    <row r="39" spans="1:7" ht="12.75">
      <c r="A39" s="381"/>
      <c r="B39" s="399"/>
      <c r="C39" s="373"/>
      <c r="D39" s="373"/>
      <c r="E39" s="399"/>
      <c r="F39" s="373"/>
      <c r="G39" s="374"/>
    </row>
    <row r="40" spans="1:7" ht="12.75">
      <c r="A40" s="381"/>
      <c r="B40" s="399"/>
      <c r="C40" s="373"/>
      <c r="D40" s="373"/>
      <c r="E40" s="373"/>
      <c r="F40" s="373"/>
      <c r="G40" s="374"/>
    </row>
    <row r="41" spans="1:7" ht="12.75">
      <c r="A41" s="381"/>
      <c r="B41" s="373"/>
      <c r="C41" s="373"/>
      <c r="D41" s="373"/>
      <c r="E41" s="373"/>
      <c r="F41" s="373"/>
      <c r="G41" s="374"/>
    </row>
    <row r="42" spans="1:7" ht="12.75">
      <c r="A42" s="366"/>
      <c r="B42" s="392"/>
      <c r="C42" s="392"/>
      <c r="D42" s="392"/>
      <c r="E42" s="392"/>
      <c r="F42" s="392"/>
      <c r="G42" s="393"/>
    </row>
    <row r="43" spans="1:7" ht="12.75">
      <c r="A43" s="366"/>
      <c r="B43" s="392"/>
      <c r="C43" s="392"/>
      <c r="D43" s="392"/>
      <c r="E43" s="392"/>
      <c r="F43" s="392"/>
      <c r="G43" s="393"/>
    </row>
    <row r="44" spans="1:7" ht="14.25" customHeight="1">
      <c r="A44" s="366"/>
      <c r="B44" s="392"/>
      <c r="C44" s="392"/>
      <c r="D44" s="392"/>
      <c r="E44" s="392"/>
      <c r="F44" s="392"/>
      <c r="G44" s="393"/>
    </row>
    <row r="45" spans="1:7" ht="12.75">
      <c r="A45" s="366"/>
      <c r="B45" s="399"/>
      <c r="C45" s="373"/>
      <c r="D45" s="373"/>
      <c r="E45" s="399"/>
      <c r="F45" s="373"/>
      <c r="G45" s="393"/>
    </row>
    <row r="46" spans="1:7" ht="15" customHeight="1">
      <c r="A46" s="366"/>
      <c r="B46" s="399"/>
      <c r="C46" s="373"/>
      <c r="D46" s="373"/>
      <c r="E46" s="373"/>
      <c r="F46" s="373"/>
      <c r="G46" s="393"/>
    </row>
    <row r="47" spans="1:7" ht="12.75">
      <c r="A47" s="366"/>
      <c r="B47" s="392"/>
      <c r="C47" s="392"/>
      <c r="D47" s="392"/>
      <c r="E47" s="392"/>
      <c r="F47" s="392"/>
      <c r="G47" s="393"/>
    </row>
    <row r="48" spans="1:7" ht="12.75">
      <c r="A48" s="400"/>
      <c r="B48" s="401"/>
      <c r="C48" s="401"/>
      <c r="D48" s="401"/>
      <c r="E48" s="401"/>
      <c r="F48" s="401"/>
      <c r="G48" s="402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mergeCells count="6">
    <mergeCell ref="A8:G8"/>
    <mergeCell ref="A2:D2"/>
    <mergeCell ref="A5:G5"/>
    <mergeCell ref="A6:G6"/>
    <mergeCell ref="B28:G28"/>
    <mergeCell ref="A1:G1"/>
  </mergeCells>
  <dataValidations count="1">
    <dataValidation type="whole" allowBlank="1" showInputMessage="1" showErrorMessage="1" errorTitle="Números decimales no admitidos" error="La presupuestación no admite decimales" sqref="A5">
      <formula1>-9999999999999990000000000</formula1>
      <formula2>9.99999999999999E+25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G63"/>
  <sheetViews>
    <sheetView zoomScale="75" zoomScaleNormal="75" zoomScalePageLayoutView="0" workbookViewId="0" topLeftCell="A1">
      <selection activeCell="C14" sqref="C14"/>
    </sheetView>
  </sheetViews>
  <sheetFormatPr defaultColWidth="11.421875" defaultRowHeight="12.75"/>
  <cols>
    <col min="1" max="1" width="41.7109375" style="0" customWidth="1"/>
    <col min="2" max="2" width="33.00390625" style="0" customWidth="1"/>
    <col min="3" max="3" width="16.00390625" style="0" customWidth="1"/>
    <col min="4" max="4" width="15.7109375" style="0" customWidth="1"/>
    <col min="5" max="5" width="14.7109375" style="0" customWidth="1"/>
  </cols>
  <sheetData>
    <row r="1" spans="1:5" ht="12.75">
      <c r="A1" s="598" t="s">
        <v>148</v>
      </c>
      <c r="B1" s="599"/>
      <c r="C1" s="599"/>
      <c r="D1" s="599"/>
      <c r="E1" s="600"/>
    </row>
    <row r="2" spans="1:5" ht="12.75">
      <c r="A2" s="661" t="s">
        <v>882</v>
      </c>
      <c r="B2" s="600"/>
      <c r="C2" s="676" t="s">
        <v>676</v>
      </c>
      <c r="D2" s="677"/>
      <c r="E2" s="678"/>
    </row>
    <row r="3" spans="1:5" ht="15.75">
      <c r="A3" s="60"/>
      <c r="B3" s="60"/>
      <c r="C3" s="60"/>
      <c r="D3" s="61"/>
      <c r="E3" s="61"/>
    </row>
    <row r="4" spans="1:5" ht="12.75">
      <c r="A4" s="60"/>
      <c r="B4" s="60"/>
      <c r="C4" s="60"/>
      <c r="D4" s="60"/>
      <c r="E4" s="60"/>
    </row>
    <row r="5" spans="1:7" ht="12.75" customHeight="1">
      <c r="A5" s="616" t="s">
        <v>881</v>
      </c>
      <c r="B5" s="616"/>
      <c r="C5" s="616"/>
      <c r="D5" s="616"/>
      <c r="E5" s="616"/>
      <c r="F5" s="99"/>
      <c r="G5" s="99"/>
    </row>
    <row r="6" spans="1:5" ht="12.75">
      <c r="A6" s="62"/>
      <c r="B6" s="62"/>
      <c r="C6" s="62"/>
      <c r="D6" s="63"/>
      <c r="E6" s="63"/>
    </row>
    <row r="7" spans="1:5" ht="12.75">
      <c r="A7" s="62"/>
      <c r="B7" s="62"/>
      <c r="C7" s="62"/>
      <c r="D7" s="63"/>
      <c r="E7" s="63"/>
    </row>
    <row r="8" spans="1:5" ht="33.75" customHeight="1">
      <c r="A8" s="646" t="s">
        <v>658</v>
      </c>
      <c r="B8" s="647"/>
      <c r="C8" s="647"/>
      <c r="D8" s="647"/>
      <c r="E8" s="648"/>
    </row>
    <row r="9" spans="1:5" ht="12.75">
      <c r="A9" s="22"/>
      <c r="B9" s="264"/>
      <c r="C9" s="264"/>
      <c r="D9" s="264"/>
      <c r="E9" s="264"/>
    </row>
    <row r="10" spans="1:5" ht="18">
      <c r="A10" s="22"/>
      <c r="B10" s="265"/>
      <c r="C10" s="22"/>
      <c r="D10" s="22"/>
      <c r="E10" s="22"/>
    </row>
    <row r="11" spans="1:5" ht="12.75">
      <c r="A11" s="22"/>
      <c r="B11" s="22"/>
      <c r="C11" s="22"/>
      <c r="D11" s="93" t="s">
        <v>153</v>
      </c>
      <c r="E11" s="93"/>
    </row>
    <row r="12" spans="1:5" ht="21" customHeight="1">
      <c r="A12" s="640" t="s">
        <v>521</v>
      </c>
      <c r="B12" s="641"/>
      <c r="C12" s="641"/>
      <c r="D12" s="641"/>
      <c r="E12" s="652"/>
    </row>
    <row r="13" spans="1:5" ht="22.5" customHeight="1">
      <c r="A13" s="261" t="s">
        <v>674</v>
      </c>
      <c r="B13" s="262" t="s">
        <v>154</v>
      </c>
      <c r="C13" s="513" t="s">
        <v>889</v>
      </c>
      <c r="D13" s="545" t="s">
        <v>860</v>
      </c>
      <c r="E13" s="79" t="s">
        <v>799</v>
      </c>
    </row>
    <row r="14" spans="1:5" ht="12.75">
      <c r="A14" s="47"/>
      <c r="B14" s="310"/>
      <c r="C14" s="311"/>
      <c r="D14" s="312"/>
      <c r="E14" s="267"/>
    </row>
    <row r="15" spans="1:5" ht="12.75">
      <c r="A15" s="45"/>
      <c r="B15" s="313"/>
      <c r="C15" s="314"/>
      <c r="D15" s="312"/>
      <c r="E15" s="314"/>
    </row>
    <row r="16" spans="1:5" ht="12.75">
      <c r="A16" s="45"/>
      <c r="B16" s="313"/>
      <c r="C16" s="314"/>
      <c r="D16" s="312"/>
      <c r="E16" s="314"/>
    </row>
    <row r="17" spans="1:5" ht="12.75">
      <c r="A17" s="45"/>
      <c r="B17" s="313"/>
      <c r="C17" s="314"/>
      <c r="D17" s="312"/>
      <c r="E17" s="314"/>
    </row>
    <row r="18" spans="1:5" ht="12.75">
      <c r="A18" s="45"/>
      <c r="B18" s="313"/>
      <c r="C18" s="314"/>
      <c r="D18" s="312"/>
      <c r="E18" s="314"/>
    </row>
    <row r="19" spans="1:5" ht="12.75">
      <c r="A19" s="45"/>
      <c r="B19" s="313"/>
      <c r="C19" s="314"/>
      <c r="D19" s="312"/>
      <c r="E19" s="314"/>
    </row>
    <row r="20" spans="1:5" ht="12.75">
      <c r="A20" s="45"/>
      <c r="B20" s="313"/>
      <c r="C20" s="314"/>
      <c r="D20" s="312"/>
      <c r="E20" s="314"/>
    </row>
    <row r="21" spans="1:5" ht="12.75">
      <c r="A21" s="45"/>
      <c r="B21" s="313"/>
      <c r="C21" s="314"/>
      <c r="D21" s="312"/>
      <c r="E21" s="314"/>
    </row>
    <row r="22" spans="1:5" ht="12.75">
      <c r="A22" s="45"/>
      <c r="B22" s="313"/>
      <c r="C22" s="314"/>
      <c r="D22" s="312"/>
      <c r="E22" s="314"/>
    </row>
    <row r="23" spans="1:5" ht="12.75">
      <c r="A23" s="45"/>
      <c r="B23" s="313"/>
      <c r="C23" s="314"/>
      <c r="D23" s="312"/>
      <c r="E23" s="314"/>
    </row>
    <row r="24" spans="1:5" ht="12.75">
      <c r="A24" s="45"/>
      <c r="B24" s="313"/>
      <c r="C24" s="314"/>
      <c r="D24" s="312"/>
      <c r="E24" s="314"/>
    </row>
    <row r="25" spans="1:5" ht="12.75">
      <c r="A25" s="45"/>
      <c r="B25" s="313"/>
      <c r="C25" s="314"/>
      <c r="D25" s="312"/>
      <c r="E25" s="314"/>
    </row>
    <row r="26" spans="1:5" ht="12.75">
      <c r="A26" s="45"/>
      <c r="B26" s="313"/>
      <c r="C26" s="314"/>
      <c r="D26" s="312"/>
      <c r="E26" s="314"/>
    </row>
    <row r="27" spans="1:5" ht="12.75">
      <c r="A27" s="45"/>
      <c r="B27" s="313"/>
      <c r="C27" s="314"/>
      <c r="D27" s="312"/>
      <c r="E27" s="314"/>
    </row>
    <row r="28" spans="1:5" ht="12.75">
      <c r="A28" s="45"/>
      <c r="B28" s="313"/>
      <c r="C28" s="314"/>
      <c r="D28" s="312"/>
      <c r="E28" s="314"/>
    </row>
    <row r="29" spans="1:5" ht="12.75">
      <c r="A29" s="45"/>
      <c r="B29" s="313"/>
      <c r="C29" s="314"/>
      <c r="D29" s="312"/>
      <c r="E29" s="314"/>
    </row>
    <row r="30" spans="1:5" ht="12.75">
      <c r="A30" s="45"/>
      <c r="B30" s="313"/>
      <c r="C30" s="314"/>
      <c r="D30" s="312"/>
      <c r="E30" s="314"/>
    </row>
    <row r="31" spans="1:5" ht="12.75">
      <c r="A31" s="45"/>
      <c r="B31" s="313"/>
      <c r="C31" s="314"/>
      <c r="D31" s="312"/>
      <c r="E31" s="314"/>
    </row>
    <row r="32" spans="1:5" ht="12.75">
      <c r="A32" s="45"/>
      <c r="B32" s="313"/>
      <c r="C32" s="314"/>
      <c r="D32" s="312"/>
      <c r="E32" s="314"/>
    </row>
    <row r="33" spans="1:5" ht="12.75">
      <c r="A33" s="45"/>
      <c r="B33" s="313"/>
      <c r="C33" s="314"/>
      <c r="D33" s="312"/>
      <c r="E33" s="314"/>
    </row>
    <row r="34" spans="1:5" ht="12.75">
      <c r="A34" s="45"/>
      <c r="B34" s="313"/>
      <c r="C34" s="314"/>
      <c r="D34" s="312"/>
      <c r="E34" s="314"/>
    </row>
    <row r="35" spans="1:5" ht="12.75">
      <c r="A35" s="45"/>
      <c r="B35" s="313"/>
      <c r="C35" s="314"/>
      <c r="D35" s="312"/>
      <c r="E35" s="314"/>
    </row>
    <row r="36" spans="1:5" ht="12.75">
      <c r="A36" s="45"/>
      <c r="B36" s="313"/>
      <c r="C36" s="314"/>
      <c r="D36" s="312"/>
      <c r="E36" s="314"/>
    </row>
    <row r="37" spans="1:5" ht="12.75">
      <c r="A37" s="45"/>
      <c r="B37" s="313"/>
      <c r="C37" s="314"/>
      <c r="D37" s="312"/>
      <c r="E37" s="314"/>
    </row>
    <row r="38" spans="1:5" ht="12.75">
      <c r="A38" s="45"/>
      <c r="B38" s="313"/>
      <c r="C38" s="314"/>
      <c r="D38" s="312"/>
      <c r="E38" s="314"/>
    </row>
    <row r="39" spans="1:5" ht="12.75">
      <c r="A39" s="45"/>
      <c r="B39" s="313"/>
      <c r="C39" s="314"/>
      <c r="D39" s="312"/>
      <c r="E39" s="314"/>
    </row>
    <row r="40" spans="1:5" ht="12.75">
      <c r="A40" s="45"/>
      <c r="B40" s="313"/>
      <c r="C40" s="314"/>
      <c r="D40" s="312"/>
      <c r="E40" s="314"/>
    </row>
    <row r="41" spans="1:5" ht="12.75">
      <c r="A41" s="45"/>
      <c r="B41" s="313"/>
      <c r="C41" s="314"/>
      <c r="D41" s="312"/>
      <c r="E41" s="314"/>
    </row>
    <row r="42" spans="1:5" ht="12.75">
      <c r="A42" s="45"/>
      <c r="B42" s="313"/>
      <c r="C42" s="314"/>
      <c r="D42" s="312"/>
      <c r="E42" s="314"/>
    </row>
    <row r="43" spans="1:5" ht="12.75">
      <c r="A43" s="45"/>
      <c r="B43" s="313"/>
      <c r="C43" s="314"/>
      <c r="D43" s="312"/>
      <c r="E43" s="314"/>
    </row>
    <row r="44" spans="1:5" ht="12.75">
      <c r="A44" s="45"/>
      <c r="B44" s="313"/>
      <c r="C44" s="314"/>
      <c r="D44" s="312"/>
      <c r="E44" s="314"/>
    </row>
    <row r="45" spans="1:5" ht="12.75">
      <c r="A45" s="45"/>
      <c r="B45" s="313"/>
      <c r="C45" s="314"/>
      <c r="D45" s="312"/>
      <c r="E45" s="314"/>
    </row>
    <row r="46" spans="1:5" ht="12.75">
      <c r="A46" s="45"/>
      <c r="B46" s="313"/>
      <c r="C46" s="314"/>
      <c r="D46" s="312"/>
      <c r="E46" s="314"/>
    </row>
    <row r="47" spans="1:5" ht="12.75">
      <c r="A47" s="45"/>
      <c r="B47" s="313"/>
      <c r="C47" s="314"/>
      <c r="D47" s="312"/>
      <c r="E47" s="314"/>
    </row>
    <row r="48" spans="1:5" ht="12.75">
      <c r="A48" s="45"/>
      <c r="B48" s="313"/>
      <c r="C48" s="314"/>
      <c r="D48" s="312"/>
      <c r="E48" s="314"/>
    </row>
    <row r="49" spans="1:5" ht="12.75">
      <c r="A49" s="45"/>
      <c r="B49" s="313"/>
      <c r="C49" s="314"/>
      <c r="D49" s="312"/>
      <c r="E49" s="314"/>
    </row>
    <row r="50" spans="1:5" ht="12.75">
      <c r="A50" s="45"/>
      <c r="B50" s="313"/>
      <c r="C50" s="314"/>
      <c r="D50" s="312"/>
      <c r="E50" s="314"/>
    </row>
    <row r="51" spans="1:5" ht="12.75">
      <c r="A51" s="45"/>
      <c r="B51" s="313"/>
      <c r="C51" s="314"/>
      <c r="D51" s="312"/>
      <c r="E51" s="314"/>
    </row>
    <row r="52" spans="1:5" ht="12.75">
      <c r="A52" s="45"/>
      <c r="B52" s="313"/>
      <c r="C52" s="314"/>
      <c r="D52" s="312"/>
      <c r="E52" s="314"/>
    </row>
    <row r="53" spans="1:5" ht="12.75">
      <c r="A53" s="45"/>
      <c r="B53" s="313"/>
      <c r="C53" s="314"/>
      <c r="D53" s="312"/>
      <c r="E53" s="314"/>
    </row>
    <row r="54" spans="1:5" ht="12.75">
      <c r="A54" s="45"/>
      <c r="B54" s="313"/>
      <c r="C54" s="314"/>
      <c r="D54" s="312"/>
      <c r="E54" s="314"/>
    </row>
    <row r="55" spans="1:5" ht="12.75">
      <c r="A55" s="45"/>
      <c r="B55" s="313"/>
      <c r="C55" s="314"/>
      <c r="D55" s="312"/>
      <c r="E55" s="314"/>
    </row>
    <row r="56" spans="1:5" ht="12.75">
      <c r="A56" s="45"/>
      <c r="B56" s="313"/>
      <c r="C56" s="314"/>
      <c r="D56" s="312"/>
      <c r="E56" s="314"/>
    </row>
    <row r="57" spans="1:5" ht="12.75">
      <c r="A57" s="45"/>
      <c r="B57" s="313"/>
      <c r="C57" s="314"/>
      <c r="D57" s="312"/>
      <c r="E57" s="314"/>
    </row>
    <row r="58" spans="1:5" ht="12.75">
      <c r="A58" s="45"/>
      <c r="B58" s="313"/>
      <c r="C58" s="314"/>
      <c r="D58" s="312"/>
      <c r="E58" s="314"/>
    </row>
    <row r="59" spans="1:5" ht="12.75">
      <c r="A59" s="45"/>
      <c r="B59" s="313"/>
      <c r="C59" s="314"/>
      <c r="D59" s="312"/>
      <c r="E59" s="314"/>
    </row>
    <row r="60" spans="1:5" ht="12.75">
      <c r="A60" s="45"/>
      <c r="B60" s="313"/>
      <c r="C60" s="314"/>
      <c r="D60" s="312"/>
      <c r="E60" s="314"/>
    </row>
    <row r="61" spans="1:5" ht="12.75">
      <c r="A61" s="45"/>
      <c r="B61" s="313"/>
      <c r="C61" s="314"/>
      <c r="D61" s="312"/>
      <c r="E61" s="314"/>
    </row>
    <row r="62" spans="1:5" ht="12.75">
      <c r="A62" s="46"/>
      <c r="B62" s="313"/>
      <c r="C62" s="314"/>
      <c r="D62" s="312"/>
      <c r="E62" s="315"/>
    </row>
    <row r="63" spans="1:5" ht="12.75">
      <c r="A63" s="674" t="s">
        <v>152</v>
      </c>
      <c r="B63" s="675"/>
      <c r="C63" s="36">
        <v>0</v>
      </c>
      <c r="D63" s="36">
        <v>0</v>
      </c>
      <c r="E63" s="36"/>
    </row>
  </sheetData>
  <sheetProtection/>
  <protectedRanges>
    <protectedRange sqref="C2:E2" name="Rango1"/>
  </protectedRanges>
  <mergeCells count="7">
    <mergeCell ref="A8:E8"/>
    <mergeCell ref="A12:E12"/>
    <mergeCell ref="A63:B63"/>
    <mergeCell ref="A1:E1"/>
    <mergeCell ref="A2:B2"/>
    <mergeCell ref="C2:E2"/>
    <mergeCell ref="A5:E5"/>
  </mergeCells>
  <dataValidations count="9">
    <dataValidation type="whole" allowBlank="1" showInputMessage="1" showErrorMessage="1" errorTitle="Número decimales no permitidos" error="La presupuestación no admite decimales" sqref="D9:E10 C63:E63 C9:C11 C3:E4 C6:E7">
      <formula1>-999999999999999000</formula1>
      <formula2>999999999999999000</formula2>
    </dataValidation>
    <dataValidation type="whole" allowBlank="1" showInputMessage="1" showErrorMessage="1" errorTitle="Números decimales no admitidos" error="La presupuestación no admite decimales" sqref="D11:E11">
      <formula1>-9999999999999990000000</formula1>
      <formula2>9.99999999999999E+21</formula2>
    </dataValidation>
    <dataValidation allowBlank="1" showInputMessage="1" showErrorMessage="1" errorTitle="Número decimales no permitidos" error="La presupuestación no admite decimales" sqref="C2 E13"/>
    <dataValidation type="list" allowBlank="1" showInputMessage="1" showErrorMessage="1" sqref="A14:A62">
      <formula1>$A$13:$A$33</formula1>
    </dataValidation>
    <dataValidation type="custom" showInputMessage="1" showErrorMessage="1" promptTitle="Instruciones" prompt="El número máximo de carácteres es de 40 y el campo clasificación económica debe estar cumplimentado" errorTitle="Se ha producido un error" error="Compruebe que:&#10;1) La denominación tiene 40 caracteres o menos.&#10;2) El campo clasificación económica debe estar cumplimentado&#10;" sqref="B14:B62">
      <formula1>IF(AND(LEN(B14)&lt;=40,LEN(A14)&gt;10),TRUE,FALSE)</formula1>
    </dataValidation>
    <dataValidation type="custom" showInputMessage="1" showErrorMessage="1" promptTitle="Instrucciones" prompt="Debe introducir una cifra sin decimales y el campo denominación debe estar cumplimentado" errorTitle="Se ha producido un error" error="Compruebe que:&#10;1)El número no contiene decimales&#10;2)El campo Denominación está cumplimentado&#10;" sqref="C14:C62">
      <formula1>IF(OR(ROUND(C14,0)&lt;&gt;C14,B14=""),FALSE,TRUE)</formula1>
    </dataValidation>
    <dataValidation type="custom" showInputMessage="1" showErrorMessage="1" promptTitle="Instrucciones" prompt="Debe introducir una cifra sin decimales y el campo denominación debe estar cumplimentado" errorTitle="Se ha producido un error" error="Compruebe que:&#10;1)El número no contiene decimales&#10;2)El campo Denominación está cumplimentado&#10;" sqref="D14:D62">
      <formula1>IF(OR(ROUND(D14,0)&lt;&gt;D14,B14=""),FALSE,TRUE)</formula1>
    </dataValidation>
    <dataValidation type="custom" showInputMessage="1" showErrorMessage="1" promptTitle="Instrucciones" prompt="Debe introducir el texto de la memoria de la actuación correspondiente y el campo denominación debe estar cumplimentado" errorTitle="Se ha producido un error" error="Compruebe que el campo Denominación está cumplimentado&#10;" sqref="E14:E62">
      <formula1>IF(B14="",FALSE,TRUE)</formula1>
    </dataValidation>
    <dataValidation type="whole" allowBlank="1" showInputMessage="1" showErrorMessage="1" errorTitle="Números decimales no admitidos" error="La presupuestación no admite decimales" sqref="A5">
      <formula1>-9999999999999990000000000</formula1>
      <formula2>9.99999999999999E+25</formula2>
    </dataValidation>
  </dataValidations>
  <printOptions/>
  <pageMargins left="0.75" right="0.75" top="1" bottom="1" header="0" footer="0"/>
  <pageSetup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74"/>
  <sheetViews>
    <sheetView zoomScalePageLayoutView="0" workbookViewId="0" topLeftCell="B1">
      <selection activeCell="D12" sqref="D12"/>
    </sheetView>
  </sheetViews>
  <sheetFormatPr defaultColWidth="11.421875" defaultRowHeight="12.75" customHeight="1" zeroHeight="1"/>
  <cols>
    <col min="1" max="1" width="8.7109375" style="357" hidden="1" customWidth="1"/>
    <col min="2" max="2" width="21.28125" style="357" bestFit="1" customWidth="1"/>
    <col min="3" max="3" width="41.28125" style="357" customWidth="1"/>
    <col min="4" max="4" width="20.00390625" style="357" customWidth="1"/>
    <col min="5" max="5" width="30.7109375" style="357" customWidth="1"/>
    <col min="6" max="7" width="12.28125" style="357" hidden="1" customWidth="1"/>
    <col min="8" max="12" width="12.28125" style="357" customWidth="1"/>
    <col min="13" max="16384" width="11.421875" style="357" customWidth="1"/>
  </cols>
  <sheetData>
    <row r="1" spans="1:5" s="342" customFormat="1" ht="15" customHeight="1">
      <c r="A1" s="671" t="s">
        <v>148</v>
      </c>
      <c r="B1" s="672"/>
      <c r="C1" s="672"/>
      <c r="D1" s="672"/>
      <c r="E1" s="673"/>
    </row>
    <row r="2" spans="1:5" s="342" customFormat="1" ht="15" customHeight="1">
      <c r="A2" s="665" t="s">
        <v>886</v>
      </c>
      <c r="B2" s="666"/>
      <c r="C2" s="667"/>
      <c r="D2" s="679" t="s">
        <v>0</v>
      </c>
      <c r="E2" s="680"/>
    </row>
    <row r="3" spans="1:5" s="342" customFormat="1" ht="15.75">
      <c r="A3" s="345"/>
      <c r="B3" s="346"/>
      <c r="C3" s="346"/>
      <c r="D3" s="346"/>
      <c r="E3" s="405"/>
    </row>
    <row r="4" spans="1:5" s="342" customFormat="1" ht="12.75">
      <c r="A4" s="345"/>
      <c r="B4" s="346"/>
      <c r="C4" s="346"/>
      <c r="D4" s="346"/>
      <c r="E4" s="346"/>
    </row>
    <row r="5" spans="1:6" s="342" customFormat="1" ht="15" customHeight="1">
      <c r="A5" s="616" t="s">
        <v>881</v>
      </c>
      <c r="B5" s="616"/>
      <c r="C5" s="616"/>
      <c r="D5" s="616"/>
      <c r="E5" s="616"/>
      <c r="F5" s="406"/>
    </row>
    <row r="6" spans="1:5" s="342" customFormat="1" ht="18">
      <c r="A6" s="668"/>
      <c r="B6" s="668"/>
      <c r="C6" s="668"/>
      <c r="D6" s="668"/>
      <c r="E6" s="668"/>
    </row>
    <row r="7" spans="1:5" s="353" customFormat="1" ht="12.75">
      <c r="A7" s="350"/>
      <c r="B7" s="351"/>
      <c r="C7" s="351"/>
      <c r="D7" s="351"/>
      <c r="E7" s="352"/>
    </row>
    <row r="8" spans="1:5" s="354" customFormat="1" ht="19.5" customHeight="1">
      <c r="A8" s="662" t="s">
        <v>1</v>
      </c>
      <c r="B8" s="663"/>
      <c r="C8" s="663"/>
      <c r="D8" s="663"/>
      <c r="E8" s="664"/>
    </row>
    <row r="9" s="353" customFormat="1" ht="12.75"/>
    <row r="10" spans="1:5" s="353" customFormat="1" ht="18" customHeight="1">
      <c r="A10" s="407" t="s">
        <v>841</v>
      </c>
      <c r="B10" s="684" t="s">
        <v>2</v>
      </c>
      <c r="C10" s="685"/>
      <c r="D10" s="685"/>
      <c r="E10" s="686"/>
    </row>
    <row r="11" spans="1:5" s="411" customFormat="1" ht="21.75" customHeight="1">
      <c r="A11" s="408"/>
      <c r="B11" s="409" t="s">
        <v>842</v>
      </c>
      <c r="C11" s="410" t="s">
        <v>154</v>
      </c>
      <c r="D11" s="482" t="s">
        <v>887</v>
      </c>
      <c r="E11" s="482" t="s">
        <v>860</v>
      </c>
    </row>
    <row r="12" spans="1:7" s="353" customFormat="1" ht="12.75">
      <c r="A12" s="366"/>
      <c r="B12" s="340"/>
      <c r="C12" s="310"/>
      <c r="D12" s="412"/>
      <c r="E12" s="312"/>
      <c r="F12" s="341">
        <f>+((MID('[1]DATOS IDENTIFICATIVOS'!$C$10,1,2)/5+73)*1000-6500)+G12</f>
        <v>82520</v>
      </c>
      <c r="G12" s="353">
        <v>20</v>
      </c>
    </row>
    <row r="13" spans="1:7" s="353" customFormat="1" ht="12.75">
      <c r="A13" s="413" t="s">
        <v>836</v>
      </c>
      <c r="B13" s="340"/>
      <c r="C13" s="313"/>
      <c r="D13" s="414"/>
      <c r="E13" s="312"/>
      <c r="F13" s="341">
        <f>+((MID('[1]DATOS IDENTIFICATIVOS'!$C$10,1,2)/5+73)*1000-6500)+G13</f>
        <v>82521</v>
      </c>
      <c r="G13" s="353">
        <v>21</v>
      </c>
    </row>
    <row r="14" spans="1:7" s="353" customFormat="1" ht="12.75">
      <c r="A14" s="415" t="s">
        <v>837</v>
      </c>
      <c r="B14" s="340"/>
      <c r="C14" s="416"/>
      <c r="D14" s="414"/>
      <c r="E14" s="417"/>
      <c r="F14" s="341">
        <f>+((MID('[1]DATOS IDENTIFICATIVOS'!$C$10,1,2)/5+73)*1000-6500)+G14</f>
        <v>82522</v>
      </c>
      <c r="G14" s="353">
        <v>22</v>
      </c>
    </row>
    <row r="15" spans="1:7" s="353" customFormat="1" ht="12.75">
      <c r="A15" s="415"/>
      <c r="B15" s="340"/>
      <c r="C15" s="416"/>
      <c r="D15" s="414"/>
      <c r="E15" s="417"/>
      <c r="F15" s="341">
        <f>+((MID('[1]DATOS IDENTIFICATIVOS'!$C$10,1,2)/5+73)*1000-6500)+G15</f>
        <v>82523</v>
      </c>
      <c r="G15" s="353">
        <v>23</v>
      </c>
    </row>
    <row r="16" spans="1:7" s="353" customFormat="1" ht="12.75">
      <c r="A16" s="415"/>
      <c r="B16" s="340"/>
      <c r="C16" s="416"/>
      <c r="D16" s="414"/>
      <c r="E16" s="417"/>
      <c r="F16" s="341">
        <f>+((MID('[1]DATOS IDENTIFICATIVOS'!$C$10,1,2)/5+73)*1000-6500)+G16</f>
        <v>82524</v>
      </c>
      <c r="G16" s="353">
        <v>24</v>
      </c>
    </row>
    <row r="17" spans="1:7" s="353" customFormat="1" ht="12.75">
      <c r="A17" s="415"/>
      <c r="B17" s="340"/>
      <c r="C17" s="416"/>
      <c r="D17" s="414"/>
      <c r="E17" s="417"/>
      <c r="F17" s="341">
        <f>+((MID('[1]DATOS IDENTIFICATIVOS'!$C$10,1,2)/5+73)*1000-6500)+G17</f>
        <v>82525</v>
      </c>
      <c r="G17" s="353">
        <v>25</v>
      </c>
    </row>
    <row r="18" spans="1:7" s="353" customFormat="1" ht="12.75">
      <c r="A18" s="415"/>
      <c r="B18" s="340"/>
      <c r="C18" s="416"/>
      <c r="D18" s="414"/>
      <c r="E18" s="417"/>
      <c r="F18" s="341">
        <f>+((MID('[1]DATOS IDENTIFICATIVOS'!$C$10,1,2)/5+73)*1000-6500)+G18</f>
        <v>82526</v>
      </c>
      <c r="G18" s="353">
        <v>26</v>
      </c>
    </row>
    <row r="19" spans="1:7" s="353" customFormat="1" ht="12.75">
      <c r="A19" s="415"/>
      <c r="B19" s="340"/>
      <c r="C19" s="416"/>
      <c r="D19" s="414"/>
      <c r="E19" s="417"/>
      <c r="F19" s="341">
        <f>+((MID('[1]DATOS IDENTIFICATIVOS'!$C$10,1,2)/5+73)*1000-6500)+G19</f>
        <v>82527</v>
      </c>
      <c r="G19" s="353">
        <v>27</v>
      </c>
    </row>
    <row r="20" spans="1:7" s="353" customFormat="1" ht="12.75">
      <c r="A20" s="415"/>
      <c r="B20" s="340"/>
      <c r="C20" s="416"/>
      <c r="D20" s="414"/>
      <c r="E20" s="417"/>
      <c r="F20" s="341">
        <f>+((MID('[1]DATOS IDENTIFICATIVOS'!$C$10,1,2)/5+73)*1000-6500)+G20</f>
        <v>82542</v>
      </c>
      <c r="G20" s="353">
        <v>42</v>
      </c>
    </row>
    <row r="21" spans="1:7" s="353" customFormat="1" ht="12.75">
      <c r="A21" s="415"/>
      <c r="B21" s="340"/>
      <c r="C21" s="416"/>
      <c r="D21" s="414"/>
      <c r="E21" s="417"/>
      <c r="F21" s="341">
        <f>+((MID('[1]DATOS IDENTIFICATIVOS'!$C$10,1,2)/5+73)*1000-6500)+G21</f>
        <v>82543</v>
      </c>
      <c r="G21" s="353">
        <v>43</v>
      </c>
    </row>
    <row r="22" spans="1:7" s="353" customFormat="1" ht="12.75">
      <c r="A22" s="415"/>
      <c r="B22" s="340"/>
      <c r="C22" s="416"/>
      <c r="D22" s="414"/>
      <c r="E22" s="417"/>
      <c r="F22" s="341">
        <f>+((MID('[1]DATOS IDENTIFICATIVOS'!$C$10,1,2)/5+73)*1000-6500)+G22</f>
        <v>82554</v>
      </c>
      <c r="G22" s="353">
        <v>54</v>
      </c>
    </row>
    <row r="23" spans="1:7" s="353" customFormat="1" ht="12.75">
      <c r="A23" s="415"/>
      <c r="B23" s="340"/>
      <c r="C23" s="416"/>
      <c r="D23" s="414"/>
      <c r="E23" s="417"/>
      <c r="F23" s="341">
        <f>+((MID('[1]DATOS IDENTIFICATIVOS'!$C$10,1,2)/5+73)*1000-6500)+G23</f>
        <v>82555</v>
      </c>
      <c r="G23" s="353">
        <v>55</v>
      </c>
    </row>
    <row r="24" spans="1:7" s="353" customFormat="1" ht="12.75">
      <c r="A24" s="415"/>
      <c r="B24" s="340"/>
      <c r="C24" s="416"/>
      <c r="D24" s="414"/>
      <c r="E24" s="417"/>
      <c r="F24" s="341">
        <f>+((MID('[1]DATOS IDENTIFICATIVOS'!$C$10,1,2)/5+73)*1000-6500)+G24</f>
        <v>82556</v>
      </c>
      <c r="G24" s="353">
        <v>56</v>
      </c>
    </row>
    <row r="25" spans="1:7" s="353" customFormat="1" ht="12.75">
      <c r="A25" s="415"/>
      <c r="B25" s="340"/>
      <c r="C25" s="416"/>
      <c r="D25" s="414"/>
      <c r="E25" s="417"/>
      <c r="F25" s="341">
        <f>+((MID('[1]DATOS IDENTIFICATIVOS'!$C$10,1,2)/5+73)*1000-6500)+G25</f>
        <v>82557</v>
      </c>
      <c r="G25" s="353">
        <v>57</v>
      </c>
    </row>
    <row r="26" spans="1:7" s="353" customFormat="1" ht="12.75">
      <c r="A26" s="415"/>
      <c r="B26" s="340"/>
      <c r="C26" s="416"/>
      <c r="D26" s="414"/>
      <c r="E26" s="417"/>
      <c r="F26" s="341">
        <f>+((MID('[1]DATOS IDENTIFICATIVOS'!$C$10,1,2)/5+73)*1000-6500)+G26</f>
        <v>82558</v>
      </c>
      <c r="G26" s="353">
        <v>58</v>
      </c>
    </row>
    <row r="27" spans="1:7" s="353" customFormat="1" ht="12.75">
      <c r="A27" s="415"/>
      <c r="B27" s="340"/>
      <c r="C27" s="416"/>
      <c r="D27" s="414"/>
      <c r="E27" s="417"/>
      <c r="F27" s="341">
        <f>+((MID('[1]DATOS IDENTIFICATIVOS'!$C$10,1,2)/5+73)*1000-6500)+G27</f>
        <v>82559</v>
      </c>
      <c r="G27" s="353">
        <v>59</v>
      </c>
    </row>
    <row r="28" spans="1:7" s="353" customFormat="1" ht="12.75">
      <c r="A28" s="415"/>
      <c r="B28" s="340"/>
      <c r="C28" s="416"/>
      <c r="D28" s="414"/>
      <c r="E28" s="417"/>
      <c r="F28" s="341">
        <f>+((MID('[1]DATOS IDENTIFICATIVOS'!$C$10,1,2)/5+73)*1000-6500)+G28</f>
        <v>82560</v>
      </c>
      <c r="G28" s="353">
        <v>60</v>
      </c>
    </row>
    <row r="29" spans="1:7" s="353" customFormat="1" ht="12.75">
      <c r="A29" s="415"/>
      <c r="B29" s="340"/>
      <c r="C29" s="416"/>
      <c r="D29" s="414"/>
      <c r="E29" s="417"/>
      <c r="F29" s="341">
        <f>+((MID('[1]DATOS IDENTIFICATIVOS'!$C$10,1,2)/5+73)*1000-6500)+G29</f>
        <v>82561</v>
      </c>
      <c r="G29" s="353">
        <v>61</v>
      </c>
    </row>
    <row r="30" spans="1:7" s="353" customFormat="1" ht="12.75">
      <c r="A30" s="415"/>
      <c r="B30" s="340"/>
      <c r="C30" s="416"/>
      <c r="D30" s="414"/>
      <c r="E30" s="417"/>
      <c r="F30" s="341">
        <f>+((MID('[1]DATOS IDENTIFICATIVOS'!$C$10,1,2)/5+73)*1000-6500)+G30</f>
        <v>82562</v>
      </c>
      <c r="G30" s="353">
        <v>62</v>
      </c>
    </row>
    <row r="31" spans="1:7" s="353" customFormat="1" ht="12.75">
      <c r="A31" s="415"/>
      <c r="B31" s="340"/>
      <c r="C31" s="416"/>
      <c r="D31" s="414"/>
      <c r="E31" s="417"/>
      <c r="F31" s="341">
        <f>+((MID('[1]DATOS IDENTIFICATIVOS'!$C$10,1,2)/5+73)*1000-6500)+G31</f>
        <v>82563</v>
      </c>
      <c r="G31" s="353">
        <v>63</v>
      </c>
    </row>
    <row r="32" spans="1:7" s="353" customFormat="1" ht="12.75">
      <c r="A32" s="415"/>
      <c r="B32" s="340"/>
      <c r="C32" s="416"/>
      <c r="D32" s="414"/>
      <c r="E32" s="417"/>
      <c r="F32" s="341">
        <f>+((MID('[1]DATOS IDENTIFICATIVOS'!$C$10,1,2)/5+73)*1000-6500)+G32</f>
        <v>82564</v>
      </c>
      <c r="G32" s="353">
        <v>64</v>
      </c>
    </row>
    <row r="33" spans="1:7" s="353" customFormat="1" ht="12.75">
      <c r="A33" s="415"/>
      <c r="B33" s="340"/>
      <c r="C33" s="416"/>
      <c r="D33" s="414"/>
      <c r="E33" s="417"/>
      <c r="F33" s="341">
        <f>+((MID('[1]DATOS IDENTIFICATIVOS'!$C$10,1,2)/5+73)*1000-6500)+G33</f>
        <v>82565</v>
      </c>
      <c r="G33" s="353">
        <v>65</v>
      </c>
    </row>
    <row r="34" spans="1:5" s="353" customFormat="1" ht="19.5" customHeight="1">
      <c r="A34" s="681" t="s">
        <v>152</v>
      </c>
      <c r="B34" s="682"/>
      <c r="C34" s="683"/>
      <c r="D34" s="418">
        <f>SUM(D12:D33)</f>
        <v>0</v>
      </c>
      <c r="E34" s="418">
        <f>SUM(E12:E33)</f>
        <v>0</v>
      </c>
    </row>
    <row r="35" spans="1:5" s="353" customFormat="1" ht="12.75" hidden="1">
      <c r="A35" s="419" t="s">
        <v>843</v>
      </c>
      <c r="B35" s="6"/>
      <c r="C35" s="6"/>
      <c r="D35" s="420"/>
      <c r="E35" s="420"/>
    </row>
    <row r="36" spans="1:5" s="353" customFormat="1" ht="12.75">
      <c r="A36" s="6"/>
      <c r="B36" s="6"/>
      <c r="C36" s="6"/>
      <c r="D36" s="420"/>
      <c r="E36" s="420"/>
    </row>
    <row r="37" s="353" customFormat="1" ht="12.75"/>
    <row r="38" spans="1:7" s="427" customFormat="1" ht="18" customHeight="1">
      <c r="A38" s="421"/>
      <c r="B38" s="586" t="s">
        <v>848</v>
      </c>
      <c r="C38" s="422"/>
      <c r="D38" s="423"/>
      <c r="E38" s="424"/>
      <c r="F38" s="425"/>
      <c r="G38" s="426"/>
    </row>
    <row r="39" spans="1:5" s="353" customFormat="1" ht="12.75">
      <c r="A39" s="80" t="s">
        <v>844</v>
      </c>
      <c r="B39" s="428"/>
      <c r="C39" s="429"/>
      <c r="D39" s="430"/>
      <c r="E39" s="431"/>
    </row>
    <row r="40" spans="1:5" s="353" customFormat="1" ht="12.75">
      <c r="A40" s="432"/>
      <c r="B40" s="432"/>
      <c r="C40" s="429"/>
      <c r="D40" s="432"/>
      <c r="E40" s="433"/>
    </row>
    <row r="41" spans="1:5" s="353" customFormat="1" ht="12.75">
      <c r="A41" s="432"/>
      <c r="B41" s="432"/>
      <c r="C41" s="429"/>
      <c r="D41" s="432"/>
      <c r="E41" s="433"/>
    </row>
    <row r="42" spans="1:5" s="353" customFormat="1" ht="12.75">
      <c r="A42" s="432"/>
      <c r="B42" s="432"/>
      <c r="C42" s="429"/>
      <c r="D42" s="434"/>
      <c r="E42" s="433"/>
    </row>
    <row r="43" spans="1:5" s="353" customFormat="1" ht="12.75">
      <c r="A43" s="432"/>
      <c r="B43" s="432"/>
      <c r="C43" s="429"/>
      <c r="D43" s="432"/>
      <c r="E43" s="433"/>
    </row>
    <row r="44" spans="1:5" s="438" customFormat="1" ht="11.25">
      <c r="A44" s="430" t="s">
        <v>845</v>
      </c>
      <c r="B44" s="430"/>
      <c r="C44" s="435"/>
      <c r="D44" s="436"/>
      <c r="E44" s="437"/>
    </row>
    <row r="45" spans="1:5" s="353" customFormat="1" ht="12.75">
      <c r="A45" s="432"/>
      <c r="B45" s="432"/>
      <c r="C45" s="433"/>
      <c r="D45" s="429"/>
      <c r="E45" s="433"/>
    </row>
    <row r="46" spans="1:5" s="353" customFormat="1" ht="12.75">
      <c r="A46" s="432"/>
      <c r="B46" s="432"/>
      <c r="C46" s="433"/>
      <c r="D46" s="429"/>
      <c r="E46" s="433"/>
    </row>
    <row r="47" spans="1:5" s="353" customFormat="1" ht="12.75">
      <c r="A47" s="439"/>
      <c r="B47" s="439"/>
      <c r="C47" s="440"/>
      <c r="D47" s="441"/>
      <c r="E47" s="440"/>
    </row>
    <row r="48" spans="1:5" s="438" customFormat="1" ht="11.25">
      <c r="A48" s="430" t="s">
        <v>847</v>
      </c>
      <c r="B48" s="430"/>
      <c r="C48" s="442"/>
      <c r="D48" s="430"/>
      <c r="E48" s="435"/>
    </row>
    <row r="49" spans="1:5" s="443" customFormat="1" ht="12">
      <c r="A49" s="432"/>
      <c r="B49" s="432"/>
      <c r="C49" s="429"/>
      <c r="D49" s="432"/>
      <c r="E49" s="433"/>
    </row>
    <row r="50" spans="1:5" s="443" customFormat="1" ht="12">
      <c r="A50" s="432"/>
      <c r="B50" s="432"/>
      <c r="C50" s="429"/>
      <c r="D50" s="432"/>
      <c r="E50" s="433"/>
    </row>
    <row r="51" spans="1:5" s="443" customFormat="1" ht="12">
      <c r="A51" s="439"/>
      <c r="B51" s="439"/>
      <c r="C51" s="441"/>
      <c r="D51" s="439"/>
      <c r="E51" s="440"/>
    </row>
    <row r="52" spans="1:5" s="443" customFormat="1" ht="12">
      <c r="A52" s="429"/>
      <c r="B52" s="429"/>
      <c r="C52" s="429"/>
      <c r="D52" s="429"/>
      <c r="E52" s="433"/>
    </row>
    <row r="53" spans="1:5" s="443" customFormat="1" ht="12">
      <c r="A53" s="429"/>
      <c r="B53" s="429"/>
      <c r="C53" s="429"/>
      <c r="D53" s="429"/>
      <c r="E53" s="433"/>
    </row>
    <row r="54" spans="1:5" s="443" customFormat="1" ht="12">
      <c r="A54" s="429"/>
      <c r="B54" s="429"/>
      <c r="C54" s="429"/>
      <c r="D54" s="429"/>
      <c r="E54" s="433"/>
    </row>
    <row r="55" spans="1:5" s="443" customFormat="1" ht="12">
      <c r="A55" s="429"/>
      <c r="B55" s="429"/>
      <c r="C55" s="429"/>
      <c r="D55" s="429"/>
      <c r="E55" s="433"/>
    </row>
    <row r="56" spans="1:5" s="443" customFormat="1" ht="12">
      <c r="A56" s="429"/>
      <c r="B56" s="429"/>
      <c r="C56" s="429"/>
      <c r="D56" s="429"/>
      <c r="E56" s="433"/>
    </row>
    <row r="57" spans="1:5" s="443" customFormat="1" ht="12">
      <c r="A57" s="429"/>
      <c r="B57" s="429"/>
      <c r="C57" s="429"/>
      <c r="D57" s="429"/>
      <c r="E57" s="433"/>
    </row>
    <row r="58" spans="1:5" s="443" customFormat="1" ht="12">
      <c r="A58" s="429"/>
      <c r="B58" s="429"/>
      <c r="C58" s="429"/>
      <c r="D58" s="429"/>
      <c r="E58" s="433"/>
    </row>
    <row r="59" spans="1:5" s="353" customFormat="1" ht="12.75">
      <c r="A59" s="392"/>
      <c r="E59" s="393"/>
    </row>
    <row r="60" spans="1:5" s="353" customFormat="1" ht="16.5" customHeight="1">
      <c r="A60" s="421"/>
      <c r="B60" s="586" t="s">
        <v>848</v>
      </c>
      <c r="C60" s="422"/>
      <c r="D60" s="444"/>
      <c r="E60" s="424"/>
    </row>
    <row r="61" spans="1:5" s="438" customFormat="1" ht="12">
      <c r="A61" s="80" t="s">
        <v>844</v>
      </c>
      <c r="B61" s="430"/>
      <c r="C61" s="429"/>
      <c r="D61" s="80"/>
      <c r="E61" s="445"/>
    </row>
    <row r="62" spans="1:5" s="443" customFormat="1" ht="12">
      <c r="A62" s="446"/>
      <c r="B62" s="80"/>
      <c r="C62" s="447"/>
      <c r="D62" s="432"/>
      <c r="E62" s="433"/>
    </row>
    <row r="63" spans="1:5" s="443" customFormat="1" ht="12">
      <c r="A63" s="446"/>
      <c r="B63" s="80"/>
      <c r="C63" s="447"/>
      <c r="D63" s="432"/>
      <c r="E63" s="433"/>
    </row>
    <row r="64" spans="1:5" s="443" customFormat="1" ht="12">
      <c r="A64" s="432"/>
      <c r="B64" s="448"/>
      <c r="C64" s="429"/>
      <c r="D64" s="434"/>
      <c r="E64" s="433"/>
    </row>
    <row r="65" spans="1:5" s="443" customFormat="1" ht="12">
      <c r="A65" s="432"/>
      <c r="B65" s="448"/>
      <c r="C65" s="429"/>
      <c r="D65" s="432"/>
      <c r="E65" s="433"/>
    </row>
    <row r="66" spans="1:5" s="443" customFormat="1" ht="12">
      <c r="A66" s="439"/>
      <c r="B66" s="446"/>
      <c r="C66" s="429"/>
      <c r="D66" s="434"/>
      <c r="E66" s="437"/>
    </row>
    <row r="67" spans="1:5" s="438" customFormat="1" ht="11.25">
      <c r="A67" s="430" t="s">
        <v>846</v>
      </c>
      <c r="B67" s="449"/>
      <c r="C67" s="435"/>
      <c r="D67" s="448"/>
      <c r="E67" s="437"/>
    </row>
    <row r="68" spans="1:5" s="443" customFormat="1" ht="12">
      <c r="A68" s="432"/>
      <c r="B68" s="448"/>
      <c r="C68" s="433"/>
      <c r="D68" s="432"/>
      <c r="E68" s="433"/>
    </row>
    <row r="69" spans="1:5" s="443" customFormat="1" ht="12">
      <c r="A69" s="432"/>
      <c r="B69" s="448"/>
      <c r="C69" s="433"/>
      <c r="D69" s="432"/>
      <c r="E69" s="433"/>
    </row>
    <row r="70" spans="1:5" s="443" customFormat="1" ht="12">
      <c r="A70" s="439"/>
      <c r="B70" s="446"/>
      <c r="C70" s="433"/>
      <c r="D70" s="432"/>
      <c r="E70" s="433"/>
    </row>
    <row r="71" spans="1:5" s="438" customFormat="1" ht="11.25">
      <c r="A71" s="430" t="s">
        <v>847</v>
      </c>
      <c r="B71" s="449"/>
      <c r="C71" s="435"/>
      <c r="D71" s="442"/>
      <c r="E71" s="435"/>
    </row>
    <row r="72" spans="1:5" s="443" customFormat="1" ht="12">
      <c r="A72" s="432"/>
      <c r="B72" s="448"/>
      <c r="C72" s="433"/>
      <c r="D72" s="429"/>
      <c r="E72" s="433"/>
    </row>
    <row r="73" spans="1:5" s="443" customFormat="1" ht="12">
      <c r="A73" s="432"/>
      <c r="B73" s="448"/>
      <c r="C73" s="433"/>
      <c r="D73" s="429"/>
      <c r="E73" s="433"/>
    </row>
    <row r="74" spans="1:5" s="443" customFormat="1" ht="12">
      <c r="A74" s="439"/>
      <c r="B74" s="450"/>
      <c r="C74" s="440"/>
      <c r="D74" s="441"/>
      <c r="E74" s="440"/>
    </row>
    <row r="75" s="353" customFormat="1" ht="12.75"/>
    <row r="76" s="353" customFormat="1" ht="12.75"/>
    <row r="77" s="353" customFormat="1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sheetProtection/>
  <mergeCells count="8">
    <mergeCell ref="A1:E1"/>
    <mergeCell ref="D2:E2"/>
    <mergeCell ref="A8:E8"/>
    <mergeCell ref="A34:C34"/>
    <mergeCell ref="B10:E10"/>
    <mergeCell ref="A2:C2"/>
    <mergeCell ref="A5:E5"/>
    <mergeCell ref="A6:E6"/>
  </mergeCells>
  <dataValidations count="3">
    <dataValidation type="whole" allowBlank="1" showInputMessage="1" showErrorMessage="1" errorTitle="Números decimales no admitidos" error="La presupuestación no admite decimales" sqref="A5">
      <formula1>-9999999999999990000000000</formula1>
      <formula2>9.99999999999999E+25</formula2>
    </dataValidation>
    <dataValidation type="textLength" allowBlank="1" showInputMessage="1" showErrorMessage="1" errorTitle="Longitud máxima superada" error="El número máximo de caractéres es 40" sqref="C12:C33">
      <formula1>0</formula1>
      <formula2>40</formula2>
    </dataValidation>
    <dataValidation type="list" allowBlank="1" showInputMessage="1" showErrorMessage="1" sqref="B12:B33">
      <formula1>$A$13:$A$14</formula1>
    </dataValidation>
  </dataValidations>
  <printOptions/>
  <pageMargins left="0.75" right="0.75" top="1" bottom="1" header="0" footer="0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22.7109375" style="0" customWidth="1"/>
    <col min="2" max="2" width="5.140625" style="0" customWidth="1"/>
    <col min="3" max="3" width="5.00390625" style="0" customWidth="1"/>
    <col min="4" max="4" width="10.8515625" style="0" customWidth="1"/>
    <col min="6" max="6" width="10.57421875" style="0" customWidth="1"/>
    <col min="7" max="7" width="10.7109375" style="0" customWidth="1"/>
  </cols>
  <sheetData>
    <row r="1" spans="1:9" ht="12.75">
      <c r="A1" s="598" t="s">
        <v>148</v>
      </c>
      <c r="B1" s="599"/>
      <c r="C1" s="599"/>
      <c r="D1" s="599"/>
      <c r="E1" s="599"/>
      <c r="F1" s="599"/>
      <c r="G1" s="599"/>
      <c r="H1" s="599"/>
      <c r="I1" s="600"/>
    </row>
    <row r="2" spans="1:9" ht="12.75">
      <c r="A2" s="661" t="s">
        <v>882</v>
      </c>
      <c r="B2" s="687"/>
      <c r="C2" s="687"/>
      <c r="D2" s="688"/>
      <c r="E2" s="613" t="s">
        <v>677</v>
      </c>
      <c r="F2" s="614"/>
      <c r="G2" s="614"/>
      <c r="H2" s="614"/>
      <c r="I2" s="615"/>
    </row>
    <row r="3" spans="1:9" ht="15.75">
      <c r="A3" s="57"/>
      <c r="B3" s="60"/>
      <c r="C3" s="60"/>
      <c r="D3" s="61"/>
      <c r="E3" s="57"/>
      <c r="F3" s="57"/>
      <c r="G3" s="57"/>
      <c r="H3" s="57"/>
      <c r="I3" s="57"/>
    </row>
    <row r="4" spans="1:9" ht="12.75">
      <c r="A4" s="57"/>
      <c r="B4" s="60"/>
      <c r="C4" s="60"/>
      <c r="D4" s="60"/>
      <c r="E4" s="57"/>
      <c r="F4" s="57"/>
      <c r="G4" s="57"/>
      <c r="H4" s="57"/>
      <c r="I4" s="57"/>
    </row>
    <row r="5" spans="1:9" ht="12.75">
      <c r="A5" s="616" t="s">
        <v>881</v>
      </c>
      <c r="B5" s="616"/>
      <c r="C5" s="616"/>
      <c r="D5" s="616"/>
      <c r="E5" s="616"/>
      <c r="F5" s="616"/>
      <c r="G5" s="616"/>
      <c r="H5" s="616"/>
      <c r="I5" s="616"/>
    </row>
    <row r="6" spans="1:9" ht="12.75">
      <c r="A6" s="22"/>
      <c r="B6" s="62"/>
      <c r="C6" s="62"/>
      <c r="D6" s="63"/>
      <c r="E6" s="22"/>
      <c r="F6" s="22"/>
      <c r="G6" s="22"/>
      <c r="H6" s="22"/>
      <c r="I6" s="22"/>
    </row>
    <row r="7" spans="1:9" ht="12.75">
      <c r="A7" s="22"/>
      <c r="B7" s="62"/>
      <c r="C7" s="62"/>
      <c r="D7" s="63"/>
      <c r="E7" s="22"/>
      <c r="F7" s="22"/>
      <c r="G7" s="22"/>
      <c r="H7" s="22"/>
      <c r="I7" s="22"/>
    </row>
    <row r="8" spans="1:9" ht="15.75">
      <c r="A8" s="646" t="s">
        <v>522</v>
      </c>
      <c r="B8" s="647"/>
      <c r="C8" s="647"/>
      <c r="D8" s="647"/>
      <c r="E8" s="647"/>
      <c r="F8" s="647"/>
      <c r="G8" s="647"/>
      <c r="H8" s="647"/>
      <c r="I8" s="648"/>
    </row>
    <row r="9" spans="1:9" ht="12.75">
      <c r="A9" s="22"/>
      <c r="B9" s="22"/>
      <c r="C9" s="22"/>
      <c r="D9" s="22"/>
      <c r="E9" s="22"/>
      <c r="F9" s="22"/>
      <c r="G9" s="22"/>
      <c r="H9" s="63"/>
      <c r="I9" s="63"/>
    </row>
    <row r="10" spans="1:9" ht="12.75">
      <c r="A10" s="268"/>
      <c r="B10" s="22"/>
      <c r="C10" s="22"/>
      <c r="D10" s="22"/>
      <c r="E10" s="22"/>
      <c r="F10" s="269"/>
      <c r="G10" s="22"/>
      <c r="H10" s="22"/>
      <c r="I10" s="22"/>
    </row>
    <row r="11" spans="1:9" ht="12.75">
      <c r="A11" s="97"/>
      <c r="B11" s="97"/>
      <c r="C11" s="97"/>
      <c r="D11" s="97"/>
      <c r="E11" s="97"/>
      <c r="F11" s="97"/>
      <c r="G11" s="97"/>
      <c r="H11" s="103" t="s">
        <v>155</v>
      </c>
      <c r="I11" s="103"/>
    </row>
    <row r="12" spans="1:9" ht="12.75">
      <c r="A12" s="266" t="s">
        <v>156</v>
      </c>
      <c r="B12" s="270"/>
      <c r="C12" s="270"/>
      <c r="D12" s="270"/>
      <c r="E12" s="270"/>
      <c r="F12" s="270"/>
      <c r="G12" s="270"/>
      <c r="H12" s="271"/>
      <c r="I12" s="271"/>
    </row>
    <row r="13" spans="1:9" ht="12.75">
      <c r="A13" s="272"/>
      <c r="B13" s="272"/>
      <c r="C13" s="272"/>
      <c r="D13" s="272"/>
      <c r="E13" s="272"/>
      <c r="F13" s="272"/>
      <c r="G13" s="272"/>
      <c r="H13" s="272"/>
      <c r="I13" s="272"/>
    </row>
    <row r="14" spans="1:9" ht="12.75">
      <c r="A14" s="102"/>
      <c r="B14" s="102"/>
      <c r="C14" s="102"/>
      <c r="D14" s="102"/>
      <c r="E14" s="176"/>
      <c r="F14" s="176"/>
      <c r="G14" s="176"/>
      <c r="H14" s="176"/>
      <c r="I14" s="176"/>
    </row>
    <row r="15" spans="1:9" ht="12.75">
      <c r="A15" s="587" t="s">
        <v>157</v>
      </c>
      <c r="B15" s="273" t="s">
        <v>158</v>
      </c>
      <c r="C15" s="274"/>
      <c r="D15" s="275" t="s">
        <v>159</v>
      </c>
      <c r="E15" s="275" t="s">
        <v>160</v>
      </c>
      <c r="F15" s="276" t="s">
        <v>161</v>
      </c>
      <c r="G15" s="275" t="s">
        <v>161</v>
      </c>
      <c r="H15" s="277" t="s">
        <v>162</v>
      </c>
      <c r="I15" s="689" t="s">
        <v>799</v>
      </c>
    </row>
    <row r="16" spans="1:9" ht="12.75">
      <c r="A16" s="588"/>
      <c r="B16" s="278" t="s">
        <v>163</v>
      </c>
      <c r="C16" s="279"/>
      <c r="D16" s="280" t="s">
        <v>164</v>
      </c>
      <c r="E16" s="280" t="s">
        <v>165</v>
      </c>
      <c r="F16" s="281" t="s">
        <v>166</v>
      </c>
      <c r="G16" s="281" t="s">
        <v>167</v>
      </c>
      <c r="H16" s="282" t="s">
        <v>168</v>
      </c>
      <c r="I16" s="690"/>
    </row>
    <row r="17" spans="1:9" ht="12.75">
      <c r="A17" s="589" t="s">
        <v>169</v>
      </c>
      <c r="B17" s="283" t="s">
        <v>170</v>
      </c>
      <c r="C17" s="283" t="s">
        <v>171</v>
      </c>
      <c r="D17" s="284" t="s">
        <v>172</v>
      </c>
      <c r="E17" s="284" t="s">
        <v>173</v>
      </c>
      <c r="F17" s="285">
        <f>G17-1</f>
        <v>2015</v>
      </c>
      <c r="G17" s="286">
        <v>2016</v>
      </c>
      <c r="H17" s="287" t="s">
        <v>174</v>
      </c>
      <c r="I17" s="691"/>
    </row>
    <row r="18" spans="1:9" ht="12.75">
      <c r="A18" s="495" t="s">
        <v>863</v>
      </c>
      <c r="B18" s="37">
        <v>2015</v>
      </c>
      <c r="C18" s="38">
        <v>2017</v>
      </c>
      <c r="D18" s="288">
        <v>220000</v>
      </c>
      <c r="E18" s="288"/>
      <c r="F18" s="40"/>
      <c r="G18" s="10">
        <v>27189</v>
      </c>
      <c r="H18" s="309"/>
      <c r="I18" s="37"/>
    </row>
    <row r="19" spans="1:9" ht="12.75">
      <c r="A19" s="495"/>
      <c r="B19" s="37"/>
      <c r="C19" s="38"/>
      <c r="D19" s="288"/>
      <c r="E19" s="39"/>
      <c r="F19" s="40"/>
      <c r="G19" s="39"/>
      <c r="H19" s="41"/>
      <c r="I19" s="548"/>
    </row>
    <row r="20" spans="1:9" ht="12.75">
      <c r="A20" s="495"/>
      <c r="B20" s="37"/>
      <c r="C20" s="38"/>
      <c r="D20" s="288"/>
      <c r="E20" s="39"/>
      <c r="F20" s="40"/>
      <c r="G20" s="39"/>
      <c r="H20" s="41"/>
      <c r="I20" s="39"/>
    </row>
    <row r="21" spans="1:9" ht="12.75">
      <c r="A21" s="306"/>
      <c r="B21" s="37"/>
      <c r="C21" s="38"/>
      <c r="D21" s="288"/>
      <c r="E21" s="39"/>
      <c r="F21" s="40"/>
      <c r="G21" s="39"/>
      <c r="H21" s="41"/>
      <c r="I21" s="39"/>
    </row>
    <row r="22" spans="1:9" ht="12.75">
      <c r="A22" s="306"/>
      <c r="B22" s="37"/>
      <c r="C22" s="38"/>
      <c r="D22" s="288"/>
      <c r="E22" s="39"/>
      <c r="F22" s="40"/>
      <c r="G22" s="39"/>
      <c r="H22" s="41"/>
      <c r="I22" s="39"/>
    </row>
    <row r="23" spans="1:9" ht="12.75">
      <c r="A23" s="306"/>
      <c r="B23" s="37"/>
      <c r="C23" s="38"/>
      <c r="D23" s="288"/>
      <c r="E23" s="39"/>
      <c r="F23" s="40"/>
      <c r="G23" s="39"/>
      <c r="H23" s="41"/>
      <c r="I23" s="39"/>
    </row>
    <row r="24" spans="1:9" ht="12.75">
      <c r="A24" s="306"/>
      <c r="B24" s="37"/>
      <c r="C24" s="38"/>
      <c r="D24" s="288"/>
      <c r="E24" s="39"/>
      <c r="F24" s="40"/>
      <c r="G24" s="39"/>
      <c r="H24" s="41"/>
      <c r="I24" s="39"/>
    </row>
    <row r="25" spans="1:9" ht="12.75">
      <c r="A25" s="306"/>
      <c r="B25" s="37"/>
      <c r="C25" s="38"/>
      <c r="D25" s="288"/>
      <c r="E25" s="39"/>
      <c r="F25" s="40"/>
      <c r="G25" s="39"/>
      <c r="H25" s="41"/>
      <c r="I25" s="39"/>
    </row>
    <row r="26" spans="1:9" ht="12.75">
      <c r="A26" s="306"/>
      <c r="B26" s="37"/>
      <c r="C26" s="38"/>
      <c r="D26" s="288"/>
      <c r="E26" s="39"/>
      <c r="F26" s="40"/>
      <c r="G26" s="39"/>
      <c r="H26" s="41"/>
      <c r="I26" s="39"/>
    </row>
    <row r="27" spans="1:9" ht="12.75">
      <c r="A27" s="306"/>
      <c r="B27" s="37"/>
      <c r="C27" s="38"/>
      <c r="D27" s="288"/>
      <c r="E27" s="39"/>
      <c r="F27" s="40"/>
      <c r="G27" s="39"/>
      <c r="H27" s="41"/>
      <c r="I27" s="39"/>
    </row>
    <row r="28" spans="1:9" ht="12.75">
      <c r="A28" s="306"/>
      <c r="B28" s="37"/>
      <c r="C28" s="38"/>
      <c r="D28" s="288"/>
      <c r="E28" s="39"/>
      <c r="F28" s="40"/>
      <c r="G28" s="39"/>
      <c r="H28" s="41"/>
      <c r="I28" s="39"/>
    </row>
    <row r="29" spans="1:9" ht="12.75">
      <c r="A29" s="306"/>
      <c r="B29" s="37"/>
      <c r="C29" s="38"/>
      <c r="D29" s="288"/>
      <c r="E29" s="39"/>
      <c r="F29" s="40"/>
      <c r="G29" s="39"/>
      <c r="H29" s="41"/>
      <c r="I29" s="39"/>
    </row>
    <row r="30" spans="1:9" ht="12.75">
      <c r="A30" s="306"/>
      <c r="B30" s="37"/>
      <c r="C30" s="38"/>
      <c r="D30" s="288"/>
      <c r="E30" s="39"/>
      <c r="F30" s="40"/>
      <c r="G30" s="39"/>
      <c r="H30" s="41"/>
      <c r="I30" s="39"/>
    </row>
    <row r="31" spans="1:9" ht="12.75">
      <c r="A31" s="306"/>
      <c r="B31" s="37"/>
      <c r="C31" s="38"/>
      <c r="D31" s="288"/>
      <c r="E31" s="39"/>
      <c r="F31" s="40"/>
      <c r="G31" s="39"/>
      <c r="H31" s="41"/>
      <c r="I31" s="39"/>
    </row>
    <row r="32" spans="1:9" ht="12.75">
      <c r="A32" s="306"/>
      <c r="B32" s="37"/>
      <c r="C32" s="38"/>
      <c r="D32" s="288"/>
      <c r="E32" s="39"/>
      <c r="F32" s="40"/>
      <c r="G32" s="39"/>
      <c r="H32" s="41"/>
      <c r="I32" s="39"/>
    </row>
    <row r="33" spans="1:9" ht="12.75">
      <c r="A33" s="306"/>
      <c r="B33" s="37"/>
      <c r="C33" s="38"/>
      <c r="D33" s="288"/>
      <c r="E33" s="39"/>
      <c r="F33" s="40"/>
      <c r="G33" s="39"/>
      <c r="H33" s="41"/>
      <c r="I33" s="39"/>
    </row>
    <row r="34" spans="1:9" ht="12.75">
      <c r="A34" s="306"/>
      <c r="B34" s="37"/>
      <c r="C34" s="38"/>
      <c r="D34" s="288"/>
      <c r="E34" s="39"/>
      <c r="F34" s="40"/>
      <c r="G34" s="39"/>
      <c r="H34" s="41"/>
      <c r="I34" s="39"/>
    </row>
    <row r="35" spans="1:9" ht="12.75">
      <c r="A35" s="306"/>
      <c r="B35" s="37"/>
      <c r="C35" s="38"/>
      <c r="D35" s="288"/>
      <c r="E35" s="39"/>
      <c r="F35" s="40"/>
      <c r="G35" s="39"/>
      <c r="H35" s="41"/>
      <c r="I35" s="39"/>
    </row>
    <row r="36" spans="1:9" ht="12.75">
      <c r="A36" s="306"/>
      <c r="B36" s="37"/>
      <c r="C36" s="38"/>
      <c r="D36" s="288"/>
      <c r="E36" s="39"/>
      <c r="F36" s="40"/>
      <c r="G36" s="39"/>
      <c r="H36" s="41"/>
      <c r="I36" s="39"/>
    </row>
    <row r="37" spans="1:9" ht="12.75">
      <c r="A37" s="306"/>
      <c r="B37" s="37"/>
      <c r="C37" s="38"/>
      <c r="D37" s="288"/>
      <c r="E37" s="39"/>
      <c r="F37" s="40"/>
      <c r="G37" s="39"/>
      <c r="H37" s="41"/>
      <c r="I37" s="39"/>
    </row>
    <row r="38" spans="1:9" ht="12.75">
      <c r="A38" s="306"/>
      <c r="B38" s="37"/>
      <c r="C38" s="38"/>
      <c r="D38" s="288"/>
      <c r="E38" s="39"/>
      <c r="F38" s="40"/>
      <c r="G38" s="39"/>
      <c r="H38" s="41"/>
      <c r="I38" s="39"/>
    </row>
    <row r="39" spans="1:9" ht="12.75">
      <c r="A39" s="306"/>
      <c r="B39" s="37"/>
      <c r="C39" s="38"/>
      <c r="D39" s="288"/>
      <c r="E39" s="39"/>
      <c r="F39" s="40"/>
      <c r="G39" s="39"/>
      <c r="H39" s="41"/>
      <c r="I39" s="39"/>
    </row>
    <row r="40" spans="1:9" ht="12.75">
      <c r="A40" s="306"/>
      <c r="B40" s="37"/>
      <c r="C40" s="38"/>
      <c r="D40" s="288"/>
      <c r="E40" s="39"/>
      <c r="F40" s="40"/>
      <c r="G40" s="39"/>
      <c r="H40" s="41"/>
      <c r="I40" s="39"/>
    </row>
    <row r="41" spans="1:9" ht="12.75">
      <c r="A41" s="306"/>
      <c r="B41" s="37"/>
      <c r="C41" s="38"/>
      <c r="D41" s="288"/>
      <c r="E41" s="39"/>
      <c r="F41" s="40"/>
      <c r="G41" s="39"/>
      <c r="H41" s="41"/>
      <c r="I41" s="39"/>
    </row>
    <row r="42" spans="1:9" ht="12.75">
      <c r="A42" s="306"/>
      <c r="B42" s="37"/>
      <c r="C42" s="38"/>
      <c r="D42" s="288"/>
      <c r="E42" s="39"/>
      <c r="F42" s="40"/>
      <c r="G42" s="39"/>
      <c r="H42" s="41"/>
      <c r="I42" s="39"/>
    </row>
    <row r="43" spans="1:9" ht="12.75">
      <c r="A43" s="306"/>
      <c r="B43" s="37"/>
      <c r="C43" s="38"/>
      <c r="D43" s="288"/>
      <c r="E43" s="39"/>
      <c r="F43" s="40"/>
      <c r="G43" s="39"/>
      <c r="H43" s="41"/>
      <c r="I43" s="39"/>
    </row>
    <row r="44" spans="1:9" ht="12.75">
      <c r="A44" s="306"/>
      <c r="B44" s="37"/>
      <c r="C44" s="38"/>
      <c r="D44" s="288"/>
      <c r="E44" s="39"/>
      <c r="F44" s="40"/>
      <c r="G44" s="39"/>
      <c r="H44" s="41"/>
      <c r="I44" s="39"/>
    </row>
    <row r="45" spans="1:9" ht="12.75">
      <c r="A45" s="306"/>
      <c r="B45" s="37"/>
      <c r="C45" s="38"/>
      <c r="D45" s="288"/>
      <c r="E45" s="39"/>
      <c r="F45" s="40"/>
      <c r="G45" s="39"/>
      <c r="H45" s="41"/>
      <c r="I45" s="39"/>
    </row>
    <row r="46" spans="1:9" ht="12.75">
      <c r="A46" s="306"/>
      <c r="B46" s="37"/>
      <c r="C46" s="38"/>
      <c r="D46" s="288"/>
      <c r="E46" s="39"/>
      <c r="F46" s="40"/>
      <c r="G46" s="39"/>
      <c r="H46" s="41"/>
      <c r="I46" s="39"/>
    </row>
    <row r="47" spans="1:9" ht="12.75">
      <c r="A47" s="306"/>
      <c r="B47" s="37"/>
      <c r="C47" s="38"/>
      <c r="D47" s="288"/>
      <c r="E47" s="39"/>
      <c r="F47" s="40"/>
      <c r="G47" s="39"/>
      <c r="H47" s="41"/>
      <c r="I47" s="39"/>
    </row>
    <row r="48" spans="1:9" ht="12.75">
      <c r="A48" s="81"/>
      <c r="B48" s="81"/>
      <c r="C48" s="307"/>
      <c r="D48" s="308"/>
      <c r="E48" s="81"/>
      <c r="F48" s="307"/>
      <c r="G48" s="81"/>
      <c r="H48" s="81"/>
      <c r="I48" s="37"/>
    </row>
    <row r="49" spans="1:9" ht="12.75">
      <c r="A49" s="289" t="s">
        <v>152</v>
      </c>
      <c r="B49" s="36"/>
      <c r="C49" s="36"/>
      <c r="D49" s="36">
        <f>SUM(D18:D48)</f>
        <v>220000</v>
      </c>
      <c r="E49" s="36"/>
      <c r="F49" s="36"/>
      <c r="G49" s="36">
        <f>SUM(G18:G48)</f>
        <v>27189</v>
      </c>
      <c r="H49" s="36"/>
      <c r="I49" s="36"/>
    </row>
  </sheetData>
  <sheetProtection/>
  <mergeCells count="6">
    <mergeCell ref="A1:I1"/>
    <mergeCell ref="A2:D2"/>
    <mergeCell ref="E2:I2"/>
    <mergeCell ref="A5:I5"/>
    <mergeCell ref="A8:I8"/>
    <mergeCell ref="I15:I17"/>
  </mergeCells>
  <dataValidations count="5">
    <dataValidation type="whole" allowBlank="1" showInputMessage="1" showErrorMessage="1" errorTitle="Números decimales no admitidos" error="La presupuestación no admite decimales" sqref="A5">
      <formula1>-9999999999999990000000000</formula1>
      <formula2>9.99999999999999E+25</formula2>
    </dataValidation>
    <dataValidation type="custom" showInputMessage="1" showErrorMessage="1" promptTitle="Instrucciones" prompt="Debe introducir el texto de la memoria de la actuación correspondiente y el campo denominación debe estar cumplimentado" errorTitle="Se ha producido un error" error="Compruebe que el campo Denominación está cumplimentado&#10;" sqref="I18:I48">
      <formula1>IF(A18="",FALSE,TRUE)</formula1>
    </dataValidation>
    <dataValidation allowBlank="1" showInputMessage="1" showErrorMessage="1" errorTitle="Numeros decimales no permitidos" error="La presupuestación no admite decimales" sqref="E2 I15"/>
    <dataValidation type="whole" allowBlank="1" showInputMessage="1" showErrorMessage="1" errorTitle="Numeros decimales no permitidos" error="La presupuestación no admite decimales" sqref="I9:I14 I49 G19:G49 D9:F49 H9:H49 G9:G17 D6:I7 D3:I4">
      <formula1>-9999999999999990000000000</formula1>
      <formula2>9.99999999999999E+25</formula2>
    </dataValidation>
    <dataValidation type="textLength" allowBlank="1" showInputMessage="1" showErrorMessage="1" errorTitle="Longitud Máxima superada" error="El número máximo de caracteres es de 40" sqref="A18:A48">
      <formula1>0</formula1>
      <formula2>40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56"/>
  <sheetViews>
    <sheetView zoomScalePageLayoutView="0" workbookViewId="0" topLeftCell="A1">
      <selection activeCell="C20" sqref="C20"/>
    </sheetView>
  </sheetViews>
  <sheetFormatPr defaultColWidth="0" defaultRowHeight="12.75" customHeight="1" zeroHeight="1"/>
  <cols>
    <col min="1" max="1" width="3.28125" style="353" customWidth="1"/>
    <col min="2" max="4" width="12.8515625" style="353" customWidth="1"/>
    <col min="5" max="6" width="12.421875" style="353" customWidth="1"/>
    <col min="7" max="7" width="18.8515625" style="353" customWidth="1"/>
    <col min="8" max="8" width="12.28125" style="341" customWidth="1"/>
    <col min="9" max="13" width="12.28125" style="353" customWidth="1"/>
    <col min="14" max="16384" width="0" style="353" hidden="1" customWidth="1"/>
  </cols>
  <sheetData>
    <row r="1" spans="1:8" s="342" customFormat="1" ht="15" customHeight="1">
      <c r="A1" s="671" t="s">
        <v>148</v>
      </c>
      <c r="B1" s="672"/>
      <c r="C1" s="672"/>
      <c r="D1" s="672"/>
      <c r="E1" s="672"/>
      <c r="F1" s="672"/>
      <c r="G1" s="673"/>
      <c r="H1" s="341"/>
    </row>
    <row r="2" spans="1:8" s="342" customFormat="1" ht="15" customHeight="1">
      <c r="A2" s="665" t="s">
        <v>886</v>
      </c>
      <c r="B2" s="666"/>
      <c r="C2" s="666"/>
      <c r="D2" s="667"/>
      <c r="E2" s="403" t="s">
        <v>840</v>
      </c>
      <c r="F2" s="343"/>
      <c r="G2" s="344"/>
      <c r="H2" s="341"/>
    </row>
    <row r="3" spans="1:8" s="342" customFormat="1" ht="12.75">
      <c r="A3" s="345"/>
      <c r="B3" s="346"/>
      <c r="C3" s="346"/>
      <c r="D3" s="346"/>
      <c r="E3" s="346"/>
      <c r="H3" s="341"/>
    </row>
    <row r="4" spans="1:8" s="342" customFormat="1" ht="12.75">
      <c r="A4" s="345"/>
      <c r="B4" s="346"/>
      <c r="C4" s="346"/>
      <c r="D4" s="346"/>
      <c r="E4" s="346"/>
      <c r="H4" s="341"/>
    </row>
    <row r="5" spans="1:9" s="342" customFormat="1" ht="15" customHeight="1">
      <c r="A5" s="616" t="s">
        <v>881</v>
      </c>
      <c r="B5" s="616"/>
      <c r="C5" s="616"/>
      <c r="D5" s="616"/>
      <c r="E5" s="616"/>
      <c r="F5" s="616"/>
      <c r="G5" s="616"/>
      <c r="H5" s="99"/>
      <c r="I5" s="99"/>
    </row>
    <row r="6" spans="1:9" s="342" customFormat="1" ht="18">
      <c r="A6" s="668"/>
      <c r="B6" s="668"/>
      <c r="C6" s="668"/>
      <c r="D6" s="668"/>
      <c r="E6" s="668"/>
      <c r="F6" s="668"/>
      <c r="G6" s="668"/>
      <c r="H6" s="341"/>
      <c r="I6" s="349"/>
    </row>
    <row r="7" spans="1:9" ht="12.75">
      <c r="A7" s="350"/>
      <c r="B7" s="351"/>
      <c r="C7" s="351"/>
      <c r="D7" s="351"/>
      <c r="E7" s="352"/>
      <c r="I7" s="341"/>
    </row>
    <row r="8" spans="1:9" s="354" customFormat="1" ht="30.75" customHeight="1">
      <c r="A8" s="694" t="s">
        <v>838</v>
      </c>
      <c r="B8" s="663"/>
      <c r="C8" s="663"/>
      <c r="D8" s="663"/>
      <c r="E8" s="663"/>
      <c r="F8" s="663"/>
      <c r="G8" s="664"/>
      <c r="H8" s="341"/>
      <c r="I8" s="341"/>
    </row>
    <row r="9" spans="1:9" s="357" customFormat="1" ht="15.75">
      <c r="A9" s="353"/>
      <c r="B9" s="355"/>
      <c r="C9" s="356"/>
      <c r="D9" s="299"/>
      <c r="E9" s="353"/>
      <c r="F9" s="353"/>
      <c r="G9" s="353"/>
      <c r="H9" s="341"/>
      <c r="I9" s="341"/>
    </row>
    <row r="10" ht="12.75"/>
    <row r="11" ht="12.75">
      <c r="G11" s="358" t="s">
        <v>175</v>
      </c>
    </row>
    <row r="12" spans="1:7" ht="18.75" customHeight="1">
      <c r="A12" s="695" t="s">
        <v>839</v>
      </c>
      <c r="B12" s="696"/>
      <c r="C12" s="696"/>
      <c r="D12" s="696"/>
      <c r="E12" s="696"/>
      <c r="F12" s="696"/>
      <c r="G12" s="697"/>
    </row>
    <row r="13" spans="1:7" ht="19.5" customHeight="1">
      <c r="A13" s="366"/>
      <c r="B13" s="392"/>
      <c r="C13" s="392"/>
      <c r="D13" s="392"/>
      <c r="E13" s="392"/>
      <c r="F13" s="392"/>
      <c r="G13" s="393"/>
    </row>
    <row r="14" spans="1:8" ht="12.75">
      <c r="A14" s="366"/>
      <c r="B14" s="367"/>
      <c r="C14" s="373"/>
      <c r="D14" s="392"/>
      <c r="E14" s="392"/>
      <c r="F14" s="392"/>
      <c r="G14" s="393"/>
      <c r="H14" s="370"/>
    </row>
    <row r="15" spans="1:8" ht="12.75">
      <c r="A15" s="366"/>
      <c r="B15" s="398"/>
      <c r="C15" s="392"/>
      <c r="D15" s="392"/>
      <c r="E15" s="392"/>
      <c r="F15" s="392"/>
      <c r="G15" s="393"/>
      <c r="H15" s="373"/>
    </row>
    <row r="16" spans="1:8" ht="12.75">
      <c r="A16" s="366"/>
      <c r="B16" s="497"/>
      <c r="C16" s="396"/>
      <c r="D16" s="396"/>
      <c r="E16" s="399"/>
      <c r="F16" s="373"/>
      <c r="G16" s="374"/>
      <c r="H16" s="373"/>
    </row>
    <row r="17" spans="1:8" ht="12.75">
      <c r="A17" s="366"/>
      <c r="B17" s="399"/>
      <c r="C17" s="373"/>
      <c r="D17" s="373"/>
      <c r="E17" s="373"/>
      <c r="F17" s="373"/>
      <c r="G17" s="374"/>
      <c r="H17" s="373"/>
    </row>
    <row r="18" spans="1:8" ht="12.75">
      <c r="A18" s="366"/>
      <c r="B18" s="373"/>
      <c r="C18" s="373"/>
      <c r="D18" s="373"/>
      <c r="E18" s="373"/>
      <c r="F18" s="373"/>
      <c r="G18" s="374"/>
      <c r="H18" s="373"/>
    </row>
    <row r="19" spans="1:8" ht="12.75">
      <c r="A19" s="366"/>
      <c r="B19" s="505"/>
      <c r="C19" s="384"/>
      <c r="D19" s="384"/>
      <c r="E19" s="384"/>
      <c r="F19" s="372"/>
      <c r="G19" s="385"/>
      <c r="H19" s="373"/>
    </row>
    <row r="20" spans="1:8" ht="12.75">
      <c r="A20" s="366"/>
      <c r="B20" s="498"/>
      <c r="C20" s="447"/>
      <c r="D20" s="447"/>
      <c r="E20" s="447"/>
      <c r="F20" s="447"/>
      <c r="G20" s="499"/>
      <c r="H20" s="373"/>
    </row>
    <row r="21" spans="1:8" ht="12.75">
      <c r="A21" s="366"/>
      <c r="B21" s="500"/>
      <c r="C21" s="501"/>
      <c r="D21" s="501"/>
      <c r="E21" s="501"/>
      <c r="F21" s="501"/>
      <c r="G21" s="502"/>
      <c r="H21" s="373"/>
    </row>
    <row r="22" spans="1:8" ht="14.25">
      <c r="A22" s="366"/>
      <c r="B22" s="379"/>
      <c r="C22" s="377"/>
      <c r="D22" s="377"/>
      <c r="E22" s="377"/>
      <c r="F22" s="377"/>
      <c r="G22" s="378"/>
      <c r="H22" s="373"/>
    </row>
    <row r="23" spans="1:8" ht="14.25" customHeight="1">
      <c r="A23" s="366"/>
      <c r="B23" s="698"/>
      <c r="C23" s="698"/>
      <c r="D23" s="698"/>
      <c r="E23" s="698"/>
      <c r="F23" s="698"/>
      <c r="G23" s="699"/>
      <c r="H23" s="373"/>
    </row>
    <row r="24" spans="1:8" ht="15">
      <c r="A24" s="380"/>
      <c r="B24" s="692"/>
      <c r="C24" s="692"/>
      <c r="D24" s="692"/>
      <c r="E24" s="692"/>
      <c r="F24" s="692"/>
      <c r="G24" s="693"/>
      <c r="H24" s="373"/>
    </row>
    <row r="25" spans="1:7" ht="14.25">
      <c r="A25" s="381"/>
      <c r="B25" s="569"/>
      <c r="C25" s="382"/>
      <c r="D25" s="382"/>
      <c r="E25" s="382"/>
      <c r="F25" s="382"/>
      <c r="G25" s="383"/>
    </row>
    <row r="26" spans="1:8" ht="12.75">
      <c r="A26" s="381"/>
      <c r="B26" s="367"/>
      <c r="C26" s="373"/>
      <c r="D26" s="373"/>
      <c r="E26" s="373"/>
      <c r="F26" s="373"/>
      <c r="G26" s="374"/>
      <c r="H26" s="373"/>
    </row>
    <row r="27" spans="1:8" ht="12.75">
      <c r="A27" s="381"/>
      <c r="B27" s="367"/>
      <c r="C27" s="373"/>
      <c r="D27" s="373"/>
      <c r="E27" s="373"/>
      <c r="F27" s="373"/>
      <c r="G27" s="374"/>
      <c r="H27" s="373"/>
    </row>
    <row r="28" spans="1:8" ht="12.75">
      <c r="A28" s="381"/>
      <c r="B28" s="505"/>
      <c r="C28" s="384"/>
      <c r="D28" s="384"/>
      <c r="E28" s="384"/>
      <c r="F28" s="372"/>
      <c r="G28" s="385"/>
      <c r="H28" s="373"/>
    </row>
    <row r="29" spans="1:8" ht="12.75">
      <c r="A29" s="366"/>
      <c r="B29" s="497"/>
      <c r="C29" s="396"/>
      <c r="D29" s="396"/>
      <c r="E29" s="447"/>
      <c r="F29" s="447"/>
      <c r="G29" s="499"/>
      <c r="H29" s="373"/>
    </row>
    <row r="30" spans="1:8" ht="12.75">
      <c r="A30" s="366"/>
      <c r="B30" s="500"/>
      <c r="C30" s="501"/>
      <c r="D30" s="501"/>
      <c r="E30" s="501"/>
      <c r="F30" s="501"/>
      <c r="G30" s="502"/>
      <c r="H30" s="373"/>
    </row>
    <row r="31" spans="1:8" ht="12.75">
      <c r="A31" s="366"/>
      <c r="B31" s="372"/>
      <c r="C31" s="372"/>
      <c r="D31" s="372"/>
      <c r="E31" s="372"/>
      <c r="F31" s="372"/>
      <c r="G31" s="385"/>
      <c r="H31" s="506"/>
    </row>
    <row r="32" spans="1:8" ht="12.75">
      <c r="A32" s="366"/>
      <c r="B32" s="455"/>
      <c r="C32" s="372"/>
      <c r="D32" s="372"/>
      <c r="E32" s="372"/>
      <c r="F32" s="372"/>
      <c r="G32" s="385"/>
      <c r="H32" s="373"/>
    </row>
    <row r="33" spans="1:8" ht="14.25">
      <c r="A33" s="366"/>
      <c r="B33" s="389"/>
      <c r="C33" s="386"/>
      <c r="D33" s="386"/>
      <c r="E33" s="386"/>
      <c r="F33" s="386"/>
      <c r="G33" s="387"/>
      <c r="H33" s="373"/>
    </row>
    <row r="34" spans="1:8" ht="12.75">
      <c r="A34" s="366"/>
      <c r="B34" s="398"/>
      <c r="C34" s="392"/>
      <c r="D34" s="392"/>
      <c r="E34" s="392"/>
      <c r="F34" s="392"/>
      <c r="G34" s="393"/>
      <c r="H34" s="394"/>
    </row>
    <row r="35" spans="1:7" ht="12.75">
      <c r="A35" s="366"/>
      <c r="B35" s="392"/>
      <c r="C35" s="392"/>
      <c r="D35" s="392"/>
      <c r="E35" s="392"/>
      <c r="F35" s="392"/>
      <c r="G35" s="393"/>
    </row>
    <row r="36" spans="1:7" ht="12.75">
      <c r="A36" s="366"/>
      <c r="B36" s="367"/>
      <c r="C36" s="373"/>
      <c r="D36" s="392"/>
      <c r="E36" s="392"/>
      <c r="F36" s="392"/>
      <c r="G36" s="393"/>
    </row>
    <row r="37" spans="1:7" ht="12" customHeight="1">
      <c r="A37" s="395"/>
      <c r="B37" s="373"/>
      <c r="C37" s="373"/>
      <c r="D37" s="373"/>
      <c r="E37" s="373"/>
      <c r="F37" s="373"/>
      <c r="G37" s="374"/>
    </row>
    <row r="38" spans="1:7" ht="12.75">
      <c r="A38" s="395"/>
      <c r="B38" s="404"/>
      <c r="C38" s="396"/>
      <c r="D38" s="396"/>
      <c r="E38" s="392"/>
      <c r="F38" s="392"/>
      <c r="G38" s="393"/>
    </row>
    <row r="39" spans="1:7" ht="14.25">
      <c r="A39" s="381"/>
      <c r="B39" s="379"/>
      <c r="C39" s="386"/>
      <c r="D39" s="386"/>
      <c r="E39" s="386"/>
      <c r="F39" s="386"/>
      <c r="G39" s="387"/>
    </row>
    <row r="40" spans="1:7" ht="14.25">
      <c r="A40" s="381"/>
      <c r="B40" s="388"/>
      <c r="C40" s="386"/>
      <c r="D40" s="386"/>
      <c r="E40" s="386"/>
      <c r="F40" s="386"/>
      <c r="G40" s="387"/>
    </row>
    <row r="41" spans="1:7" ht="14.25">
      <c r="A41" s="381"/>
      <c r="B41" s="377"/>
      <c r="C41" s="386"/>
      <c r="D41" s="386"/>
      <c r="E41" s="386"/>
      <c r="F41" s="386"/>
      <c r="G41" s="387"/>
    </row>
    <row r="42" spans="1:7" ht="14.25">
      <c r="A42" s="381"/>
      <c r="B42" s="377"/>
      <c r="C42" s="386"/>
      <c r="D42" s="386"/>
      <c r="E42" s="386"/>
      <c r="F42" s="386"/>
      <c r="G42" s="387"/>
    </row>
    <row r="43" spans="1:7" ht="12.75">
      <c r="A43" s="381"/>
      <c r="B43" s="373"/>
      <c r="C43" s="373"/>
      <c r="D43" s="373"/>
      <c r="E43" s="373"/>
      <c r="F43" s="373"/>
      <c r="G43" s="374"/>
    </row>
    <row r="44" spans="1:7" ht="12.75">
      <c r="A44" s="381"/>
      <c r="B44" s="397"/>
      <c r="C44" s="392"/>
      <c r="D44" s="392"/>
      <c r="E44" s="392"/>
      <c r="F44" s="392"/>
      <c r="G44" s="393"/>
    </row>
    <row r="45" spans="1:7" ht="12.75">
      <c r="A45" s="381"/>
      <c r="B45" s="392"/>
      <c r="C45" s="392"/>
      <c r="D45" s="392"/>
      <c r="E45" s="392"/>
      <c r="F45" s="392"/>
      <c r="G45" s="393"/>
    </row>
    <row r="46" spans="1:7" ht="12.75">
      <c r="A46" s="381"/>
      <c r="B46" s="392"/>
      <c r="C46" s="392"/>
      <c r="D46" s="392"/>
      <c r="E46" s="392"/>
      <c r="F46" s="392"/>
      <c r="G46" s="393"/>
    </row>
    <row r="47" spans="1:7" ht="12.75">
      <c r="A47" s="570"/>
      <c r="B47" s="401"/>
      <c r="C47" s="401"/>
      <c r="D47" s="401"/>
      <c r="E47" s="401"/>
      <c r="F47" s="401"/>
      <c r="G47" s="402"/>
    </row>
    <row r="48" spans="1:7" ht="12.75">
      <c r="A48" s="373"/>
      <c r="B48" s="392"/>
      <c r="C48" s="392"/>
      <c r="D48" s="392"/>
      <c r="E48" s="392"/>
      <c r="F48" s="392"/>
      <c r="G48" s="392"/>
    </row>
    <row r="49" spans="1:7" ht="12.75">
      <c r="A49" s="373"/>
      <c r="B49" s="392"/>
      <c r="C49" s="392"/>
      <c r="D49" s="392"/>
      <c r="E49" s="392"/>
      <c r="F49" s="392"/>
      <c r="G49" s="392"/>
    </row>
    <row r="50" spans="1:7" ht="12.75">
      <c r="A50" s="392"/>
      <c r="B50" s="392"/>
      <c r="C50" s="392"/>
      <c r="D50" s="392"/>
      <c r="E50" s="392"/>
      <c r="F50" s="392"/>
      <c r="G50" s="392"/>
    </row>
    <row r="51" spans="1:7" ht="12.75">
      <c r="A51" s="392"/>
      <c r="B51" s="392"/>
      <c r="C51" s="392"/>
      <c r="D51" s="392"/>
      <c r="E51" s="392"/>
      <c r="F51" s="392"/>
      <c r="G51" s="392"/>
    </row>
    <row r="52" spans="1:7" ht="14.25" customHeight="1">
      <c r="A52" s="392"/>
      <c r="B52" s="392"/>
      <c r="C52" s="392"/>
      <c r="D52" s="392"/>
      <c r="E52" s="392"/>
      <c r="F52" s="392"/>
      <c r="G52" s="392"/>
    </row>
    <row r="53" spans="1:7" ht="12.75">
      <c r="A53" s="392"/>
      <c r="B53" s="399"/>
      <c r="C53" s="373"/>
      <c r="D53" s="373"/>
      <c r="E53" s="399"/>
      <c r="F53" s="373"/>
      <c r="G53" s="392"/>
    </row>
    <row r="54" spans="1:7" ht="15" customHeight="1">
      <c r="A54" s="392"/>
      <c r="B54" s="399"/>
      <c r="C54" s="373"/>
      <c r="D54" s="373"/>
      <c r="E54" s="373"/>
      <c r="F54" s="373"/>
      <c r="G54" s="392"/>
    </row>
    <row r="55" spans="1:7" ht="12.75">
      <c r="A55" s="392"/>
      <c r="B55" s="392"/>
      <c r="C55" s="392"/>
      <c r="D55" s="392"/>
      <c r="E55" s="392"/>
      <c r="F55" s="392"/>
      <c r="G55" s="392"/>
    </row>
    <row r="56" spans="1:7" ht="12.75">
      <c r="A56" s="392"/>
      <c r="B56" s="392"/>
      <c r="C56" s="392"/>
      <c r="D56" s="392"/>
      <c r="E56" s="392"/>
      <c r="F56" s="392"/>
      <c r="G56" s="392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</sheetData>
  <sheetProtection/>
  <mergeCells count="8">
    <mergeCell ref="A1:G1"/>
    <mergeCell ref="B24:G24"/>
    <mergeCell ref="A8:G8"/>
    <mergeCell ref="A12:G12"/>
    <mergeCell ref="A2:D2"/>
    <mergeCell ref="A5:G5"/>
    <mergeCell ref="A6:G6"/>
    <mergeCell ref="B23:G23"/>
  </mergeCells>
  <dataValidations count="1">
    <dataValidation type="whole" allowBlank="1" showInputMessage="1" showErrorMessage="1" errorTitle="Números decimales no admitidos" error="La presupuestación no admite decimales" sqref="A5">
      <formula1>-9999999999999990000000000</formula1>
      <formula2>9.99999999999999E+25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>
    <tabColor indexed="11"/>
  </sheetPr>
  <dimension ref="A1:H55"/>
  <sheetViews>
    <sheetView zoomScalePageLayoutView="0" workbookViewId="0" topLeftCell="A1">
      <selection activeCell="A11" sqref="A11:E50"/>
    </sheetView>
  </sheetViews>
  <sheetFormatPr defaultColWidth="11.421875" defaultRowHeight="12.75"/>
  <cols>
    <col min="1" max="3" width="11.421875" style="303" customWidth="1"/>
    <col min="4" max="4" width="25.421875" style="303" customWidth="1"/>
    <col min="5" max="5" width="26.7109375" style="303" customWidth="1"/>
    <col min="6" max="16384" width="11.421875" style="303" customWidth="1"/>
  </cols>
  <sheetData>
    <row r="1" spans="1:8" s="291" customFormat="1" ht="15" customHeight="1">
      <c r="A1" s="709" t="s">
        <v>148</v>
      </c>
      <c r="B1" s="710"/>
      <c r="C1" s="710"/>
      <c r="D1" s="710"/>
      <c r="E1" s="711"/>
      <c r="F1" s="290"/>
      <c r="G1" s="290"/>
      <c r="H1" s="290"/>
    </row>
    <row r="2" spans="1:8" s="291" customFormat="1" ht="21" customHeight="1">
      <c r="A2" s="718" t="s">
        <v>882</v>
      </c>
      <c r="B2" s="719"/>
      <c r="C2" s="719"/>
      <c r="D2" s="720"/>
      <c r="E2" s="292" t="s">
        <v>678</v>
      </c>
      <c r="F2" s="290"/>
      <c r="G2" s="290"/>
      <c r="H2" s="290"/>
    </row>
    <row r="3" spans="2:8" s="291" customFormat="1" ht="15.75">
      <c r="B3" s="293"/>
      <c r="C3" s="293"/>
      <c r="D3" s="294"/>
      <c r="F3" s="290"/>
      <c r="G3" s="290"/>
      <c r="H3" s="290"/>
    </row>
    <row r="4" spans="1:8" s="291" customFormat="1" ht="15" customHeight="1">
      <c r="A4" s="616" t="s">
        <v>881</v>
      </c>
      <c r="B4" s="616"/>
      <c r="C4" s="616"/>
      <c r="D4" s="616"/>
      <c r="E4" s="616"/>
      <c r="F4" s="99"/>
      <c r="G4" s="99"/>
      <c r="H4" s="290"/>
    </row>
    <row r="5" spans="1:8" s="291" customFormat="1" ht="15" customHeight="1">
      <c r="A5" s="295"/>
      <c r="B5" s="295"/>
      <c r="C5" s="295"/>
      <c r="D5" s="295"/>
      <c r="E5" s="295"/>
      <c r="F5" s="290"/>
      <c r="G5" s="290"/>
      <c r="H5" s="290"/>
    </row>
    <row r="6" spans="1:8" s="291" customFormat="1" ht="15" customHeight="1">
      <c r="A6" s="295"/>
      <c r="B6" s="295"/>
      <c r="C6" s="295"/>
      <c r="D6" s="295"/>
      <c r="E6" s="295"/>
      <c r="F6" s="290"/>
      <c r="G6" s="290"/>
      <c r="H6" s="290"/>
    </row>
    <row r="7" spans="1:8" s="291" customFormat="1" ht="30.75" customHeight="1">
      <c r="A7" s="712" t="s">
        <v>654</v>
      </c>
      <c r="B7" s="713"/>
      <c r="C7" s="713"/>
      <c r="D7" s="713"/>
      <c r="E7" s="714"/>
      <c r="F7" s="290"/>
      <c r="G7" s="290"/>
      <c r="H7" s="290"/>
    </row>
    <row r="8" spans="1:8" s="291" customFormat="1" ht="18" customHeight="1">
      <c r="A8" s="296"/>
      <c r="B8" s="296"/>
      <c r="C8" s="296"/>
      <c r="D8" s="296"/>
      <c r="E8" s="296"/>
      <c r="F8" s="290"/>
      <c r="G8" s="290"/>
      <c r="H8" s="290"/>
    </row>
    <row r="9" spans="1:4" s="299" customFormat="1" ht="12.75">
      <c r="A9" s="297"/>
      <c r="B9" s="297"/>
      <c r="C9" s="297"/>
      <c r="D9" s="298"/>
    </row>
    <row r="10" spans="1:8" s="300" customFormat="1" ht="47.25" customHeight="1">
      <c r="A10" s="715" t="s">
        <v>523</v>
      </c>
      <c r="B10" s="716"/>
      <c r="C10" s="716"/>
      <c r="D10" s="716"/>
      <c r="E10" s="717"/>
      <c r="G10" s="316"/>
      <c r="H10" s="301"/>
    </row>
    <row r="11" spans="1:5" ht="12.75">
      <c r="A11" s="700" t="s">
        <v>891</v>
      </c>
      <c r="B11" s="701"/>
      <c r="C11" s="701"/>
      <c r="D11" s="701"/>
      <c r="E11" s="702"/>
    </row>
    <row r="12" spans="1:7" ht="12.75">
      <c r="A12" s="703"/>
      <c r="B12" s="704"/>
      <c r="C12" s="704"/>
      <c r="D12" s="704"/>
      <c r="E12" s="705"/>
      <c r="F12" s="302"/>
      <c r="G12" s="302"/>
    </row>
    <row r="13" spans="1:7" ht="12.75">
      <c r="A13" s="703"/>
      <c r="B13" s="704"/>
      <c r="C13" s="704"/>
      <c r="D13" s="704"/>
      <c r="E13" s="705"/>
      <c r="F13" s="302"/>
      <c r="G13" s="302"/>
    </row>
    <row r="14" spans="1:7" ht="12.75">
      <c r="A14" s="703"/>
      <c r="B14" s="704"/>
      <c r="C14" s="704"/>
      <c r="D14" s="704"/>
      <c r="E14" s="705"/>
      <c r="F14" s="302"/>
      <c r="G14" s="302"/>
    </row>
    <row r="15" spans="1:7" ht="12.75">
      <c r="A15" s="703"/>
      <c r="B15" s="704"/>
      <c r="C15" s="704"/>
      <c r="D15" s="704"/>
      <c r="E15" s="705"/>
      <c r="F15" s="302"/>
      <c r="G15" s="302"/>
    </row>
    <row r="16" spans="1:7" ht="12.75">
      <c r="A16" s="703"/>
      <c r="B16" s="704"/>
      <c r="C16" s="704"/>
      <c r="D16" s="704"/>
      <c r="E16" s="705"/>
      <c r="F16" s="302"/>
      <c r="G16" s="302"/>
    </row>
    <row r="17" spans="1:7" ht="12.75">
      <c r="A17" s="703"/>
      <c r="B17" s="704"/>
      <c r="C17" s="704"/>
      <c r="D17" s="704"/>
      <c r="E17" s="705"/>
      <c r="F17" s="302"/>
      <c r="G17" s="302"/>
    </row>
    <row r="18" spans="1:7" ht="12.75">
      <c r="A18" s="703"/>
      <c r="B18" s="704"/>
      <c r="C18" s="704"/>
      <c r="D18" s="704"/>
      <c r="E18" s="705"/>
      <c r="F18" s="302"/>
      <c r="G18" s="302"/>
    </row>
    <row r="19" spans="1:7" ht="12.75">
      <c r="A19" s="703"/>
      <c r="B19" s="704"/>
      <c r="C19" s="704"/>
      <c r="D19" s="704"/>
      <c r="E19" s="705"/>
      <c r="F19" s="304"/>
      <c r="G19" s="302"/>
    </row>
    <row r="20" spans="1:7" ht="12.75">
      <c r="A20" s="703"/>
      <c r="B20" s="704"/>
      <c r="C20" s="704"/>
      <c r="D20" s="704"/>
      <c r="E20" s="705"/>
      <c r="F20" s="302"/>
      <c r="G20" s="302"/>
    </row>
    <row r="21" spans="1:7" ht="12.75">
      <c r="A21" s="703"/>
      <c r="B21" s="704"/>
      <c r="C21" s="704"/>
      <c r="D21" s="704"/>
      <c r="E21" s="705"/>
      <c r="F21" s="302"/>
      <c r="G21" s="302"/>
    </row>
    <row r="22" spans="1:7" ht="12.75">
      <c r="A22" s="703"/>
      <c r="B22" s="704"/>
      <c r="C22" s="704"/>
      <c r="D22" s="704"/>
      <c r="E22" s="705"/>
      <c r="F22" s="302"/>
      <c r="G22" s="302"/>
    </row>
    <row r="23" spans="1:7" ht="12.75">
      <c r="A23" s="703"/>
      <c r="B23" s="704"/>
      <c r="C23" s="704"/>
      <c r="D23" s="704"/>
      <c r="E23" s="705"/>
      <c r="F23" s="302"/>
      <c r="G23" s="302"/>
    </row>
    <row r="24" spans="1:7" ht="12.75">
      <c r="A24" s="703"/>
      <c r="B24" s="704"/>
      <c r="C24" s="704"/>
      <c r="D24" s="704"/>
      <c r="E24" s="705"/>
      <c r="F24" s="302"/>
      <c r="G24" s="302"/>
    </row>
    <row r="25" spans="1:7" ht="12.75">
      <c r="A25" s="703"/>
      <c r="B25" s="704"/>
      <c r="C25" s="704"/>
      <c r="D25" s="704"/>
      <c r="E25" s="705"/>
      <c r="F25" s="302"/>
      <c r="G25" s="302"/>
    </row>
    <row r="26" spans="1:7" ht="12.75">
      <c r="A26" s="703"/>
      <c r="B26" s="704"/>
      <c r="C26" s="704"/>
      <c r="D26" s="704"/>
      <c r="E26" s="705"/>
      <c r="F26" s="302"/>
      <c r="G26" s="302"/>
    </row>
    <row r="27" spans="1:7" ht="12.75">
      <c r="A27" s="703"/>
      <c r="B27" s="704"/>
      <c r="C27" s="704"/>
      <c r="D27" s="704"/>
      <c r="E27" s="705"/>
      <c r="F27" s="302"/>
      <c r="G27" s="302"/>
    </row>
    <row r="28" spans="1:7" ht="12.75">
      <c r="A28" s="703"/>
      <c r="B28" s="704"/>
      <c r="C28" s="704"/>
      <c r="D28" s="704"/>
      <c r="E28" s="705"/>
      <c r="F28" s="302"/>
      <c r="G28" s="302"/>
    </row>
    <row r="29" spans="1:7" ht="12.75">
      <c r="A29" s="703"/>
      <c r="B29" s="704"/>
      <c r="C29" s="704"/>
      <c r="D29" s="704"/>
      <c r="E29" s="705"/>
      <c r="F29" s="302"/>
      <c r="G29" s="302"/>
    </row>
    <row r="30" spans="1:7" ht="12.75">
      <c r="A30" s="703"/>
      <c r="B30" s="704"/>
      <c r="C30" s="704"/>
      <c r="D30" s="704"/>
      <c r="E30" s="705"/>
      <c r="F30" s="302"/>
      <c r="G30" s="302"/>
    </row>
    <row r="31" spans="1:7" ht="12.75">
      <c r="A31" s="703"/>
      <c r="B31" s="704"/>
      <c r="C31" s="704"/>
      <c r="D31" s="704"/>
      <c r="E31" s="705"/>
      <c r="F31" s="302"/>
      <c r="G31" s="302"/>
    </row>
    <row r="32" spans="1:7" ht="12.75">
      <c r="A32" s="703"/>
      <c r="B32" s="704"/>
      <c r="C32" s="704"/>
      <c r="D32" s="704"/>
      <c r="E32" s="705"/>
      <c r="F32" s="302"/>
      <c r="G32" s="302"/>
    </row>
    <row r="33" spans="1:7" ht="12.75">
      <c r="A33" s="703"/>
      <c r="B33" s="704"/>
      <c r="C33" s="704"/>
      <c r="D33" s="704"/>
      <c r="E33" s="705"/>
      <c r="F33" s="302"/>
      <c r="G33" s="302"/>
    </row>
    <row r="34" spans="1:7" ht="12.75">
      <c r="A34" s="703"/>
      <c r="B34" s="704"/>
      <c r="C34" s="704"/>
      <c r="D34" s="704"/>
      <c r="E34" s="705"/>
      <c r="F34" s="302"/>
      <c r="G34" s="302"/>
    </row>
    <row r="35" spans="1:7" ht="12.75">
      <c r="A35" s="703"/>
      <c r="B35" s="704"/>
      <c r="C35" s="704"/>
      <c r="D35" s="704"/>
      <c r="E35" s="705"/>
      <c r="F35" s="302"/>
      <c r="G35" s="302"/>
    </row>
    <row r="36" spans="1:7" ht="12.75">
      <c r="A36" s="703"/>
      <c r="B36" s="704"/>
      <c r="C36" s="704"/>
      <c r="D36" s="704"/>
      <c r="E36" s="705"/>
      <c r="F36" s="302"/>
      <c r="G36" s="302"/>
    </row>
    <row r="37" spans="1:7" ht="12.75">
      <c r="A37" s="703"/>
      <c r="B37" s="704"/>
      <c r="C37" s="704"/>
      <c r="D37" s="704"/>
      <c r="E37" s="705"/>
      <c r="F37" s="302"/>
      <c r="G37" s="302"/>
    </row>
    <row r="38" spans="1:7" ht="12.75">
      <c r="A38" s="703"/>
      <c r="B38" s="704"/>
      <c r="C38" s="704"/>
      <c r="D38" s="704"/>
      <c r="E38" s="705"/>
      <c r="F38" s="302"/>
      <c r="G38" s="302"/>
    </row>
    <row r="39" spans="1:7" ht="12.75">
      <c r="A39" s="703"/>
      <c r="B39" s="704"/>
      <c r="C39" s="704"/>
      <c r="D39" s="704"/>
      <c r="E39" s="705"/>
      <c r="F39" s="302"/>
      <c r="G39" s="302"/>
    </row>
    <row r="40" spans="1:7" ht="12.75">
      <c r="A40" s="703"/>
      <c r="B40" s="704"/>
      <c r="C40" s="704"/>
      <c r="D40" s="704"/>
      <c r="E40" s="705"/>
      <c r="F40" s="302"/>
      <c r="G40" s="302"/>
    </row>
    <row r="41" spans="1:7" ht="12.75">
      <c r="A41" s="703"/>
      <c r="B41" s="704"/>
      <c r="C41" s="704"/>
      <c r="D41" s="704"/>
      <c r="E41" s="705"/>
      <c r="F41" s="302"/>
      <c r="G41" s="302"/>
    </row>
    <row r="42" spans="1:7" ht="12.75">
      <c r="A42" s="703"/>
      <c r="B42" s="704"/>
      <c r="C42" s="704"/>
      <c r="D42" s="704"/>
      <c r="E42" s="705"/>
      <c r="F42" s="302"/>
      <c r="G42" s="302"/>
    </row>
    <row r="43" spans="1:7" ht="12.75">
      <c r="A43" s="703"/>
      <c r="B43" s="704"/>
      <c r="C43" s="704"/>
      <c r="D43" s="704"/>
      <c r="E43" s="705"/>
      <c r="F43" s="302"/>
      <c r="G43" s="302"/>
    </row>
    <row r="44" spans="1:7" ht="12.75">
      <c r="A44" s="703"/>
      <c r="B44" s="704"/>
      <c r="C44" s="704"/>
      <c r="D44" s="704"/>
      <c r="E44" s="705"/>
      <c r="F44" s="302"/>
      <c r="G44" s="302"/>
    </row>
    <row r="45" spans="1:7" ht="12.75">
      <c r="A45" s="703"/>
      <c r="B45" s="704"/>
      <c r="C45" s="704"/>
      <c r="D45" s="704"/>
      <c r="E45" s="705"/>
      <c r="F45" s="302"/>
      <c r="G45" s="302"/>
    </row>
    <row r="46" spans="1:7" ht="12.75">
      <c r="A46" s="703"/>
      <c r="B46" s="704"/>
      <c r="C46" s="704"/>
      <c r="D46" s="704"/>
      <c r="E46" s="705"/>
      <c r="F46" s="302"/>
      <c r="G46" s="302"/>
    </row>
    <row r="47" spans="1:7" ht="12.75">
      <c r="A47" s="703"/>
      <c r="B47" s="704"/>
      <c r="C47" s="704"/>
      <c r="D47" s="704"/>
      <c r="E47" s="705"/>
      <c r="F47" s="302"/>
      <c r="G47" s="302"/>
    </row>
    <row r="48" spans="1:7" ht="12.75">
      <c r="A48" s="703"/>
      <c r="B48" s="704"/>
      <c r="C48" s="704"/>
      <c r="D48" s="704"/>
      <c r="E48" s="705"/>
      <c r="F48" s="302"/>
      <c r="G48" s="302"/>
    </row>
    <row r="49" spans="1:7" ht="12.75">
      <c r="A49" s="703"/>
      <c r="B49" s="704"/>
      <c r="C49" s="704"/>
      <c r="D49" s="704"/>
      <c r="E49" s="705"/>
      <c r="F49" s="302"/>
      <c r="G49" s="302"/>
    </row>
    <row r="50" spans="1:7" ht="12.75">
      <c r="A50" s="706"/>
      <c r="B50" s="707"/>
      <c r="C50" s="707"/>
      <c r="D50" s="707"/>
      <c r="E50" s="708"/>
      <c r="F50" s="302"/>
      <c r="G50" s="302"/>
    </row>
    <row r="51" spans="1:7" ht="14.25" customHeight="1">
      <c r="A51" s="302"/>
      <c r="B51" s="302"/>
      <c r="C51" s="302"/>
      <c r="D51" s="302"/>
      <c r="E51" s="302"/>
      <c r="F51" s="302"/>
      <c r="G51" s="302"/>
    </row>
    <row r="52" spans="1:7" ht="12.75">
      <c r="A52" s="302"/>
      <c r="B52" s="302"/>
      <c r="C52" s="302"/>
      <c r="D52" s="302"/>
      <c r="E52" s="302"/>
      <c r="F52" s="302"/>
      <c r="G52" s="302"/>
    </row>
    <row r="53" spans="1:7" ht="12.75">
      <c r="A53" s="302"/>
      <c r="B53" s="302"/>
      <c r="C53" s="302"/>
      <c r="D53" s="302"/>
      <c r="E53" s="302"/>
      <c r="F53" s="302"/>
      <c r="G53" s="302"/>
    </row>
    <row r="54" spans="1:7" ht="12.75">
      <c r="A54" s="302"/>
      <c r="B54" s="302"/>
      <c r="C54" s="302"/>
      <c r="D54" s="302"/>
      <c r="E54" s="302"/>
      <c r="F54" s="302"/>
      <c r="G54" s="302"/>
    </row>
    <row r="55" spans="1:7" ht="12.75">
      <c r="A55" s="302"/>
      <c r="B55" s="302"/>
      <c r="C55" s="302"/>
      <c r="D55" s="302"/>
      <c r="E55" s="302"/>
      <c r="F55" s="302"/>
      <c r="G55" s="302"/>
    </row>
  </sheetData>
  <sheetProtection/>
  <mergeCells count="6">
    <mergeCell ref="A11:E50"/>
    <mergeCell ref="A1:E1"/>
    <mergeCell ref="A7:E7"/>
    <mergeCell ref="A10:E10"/>
    <mergeCell ref="A2:D2"/>
    <mergeCell ref="A4:E4"/>
  </mergeCells>
  <dataValidations count="5">
    <dataValidation allowBlank="1" showInputMessage="1" showErrorMessage="1" errorTitle="Números decimales no admitidos" error="La presupuestación no admite decimales" sqref="A11 F12:IV63 A51:E63"/>
    <dataValidation type="whole" allowBlank="1" showInputMessage="1" showErrorMessage="1" errorTitle="Números decimales no permitidos" error="La presupuestación no admite decimales" sqref="C9:E9">
      <formula1>-9999999999999990000</formula1>
      <formula2>9999999999999990000</formula2>
    </dataValidation>
    <dataValidation type="whole" allowBlank="1" showInputMessage="1" showErrorMessage="1" errorTitle="Numeros decimales no permitidos" error="La presupuestación no admite decimales" sqref="E3 D2:D3 D5:E8">
      <formula1>-9999999999999990000000000</formula1>
      <formula2>9.99999999999999E+25</formula2>
    </dataValidation>
    <dataValidation allowBlank="1" showInputMessage="1" showErrorMessage="1" errorTitle="Numeros decimales no permitidos" error="La presupuestación no admite decimales" sqref="E2"/>
    <dataValidation type="whole" allowBlank="1" showInputMessage="1" showErrorMessage="1" errorTitle="Números decimales no admitidos" error="La presupuestación no admite decimales" sqref="A4">
      <formula1>-9999999999999990000000000</formula1>
      <formula2>9.99999999999999E+25</formula2>
    </dataValidation>
  </dataValidations>
  <printOptions horizontalCentered="1"/>
  <pageMargins left="0.24" right="0.35433070866141736" top="0.43" bottom="0.32" header="0" footer="0"/>
  <pageSetup horizontalDpi="600" verticalDpi="600" orientation="portrait" pageOrder="overThenDown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">
    <tabColor indexed="10"/>
  </sheetPr>
  <dimension ref="A1:K137"/>
  <sheetViews>
    <sheetView zoomScalePageLayoutView="0" workbookViewId="0" topLeftCell="A125">
      <selection activeCell="E136" sqref="E136"/>
    </sheetView>
  </sheetViews>
  <sheetFormatPr defaultColWidth="11.421875" defaultRowHeight="12.75"/>
  <cols>
    <col min="1" max="7" width="11.421875" style="18" customWidth="1"/>
  </cols>
  <sheetData>
    <row r="1" spans="1:11" ht="12.75">
      <c r="A1" s="35" t="e">
        <f>+#REF!</f>
        <v>#REF!</v>
      </c>
      <c r="B1" s="18" t="e">
        <f>CONCATENATE(MID(#REF!,1,2),"0000")</f>
        <v>#REF!</v>
      </c>
      <c r="D1" s="18" t="s">
        <v>170</v>
      </c>
      <c r="E1" s="18" t="s">
        <v>402</v>
      </c>
      <c r="H1" s="21" t="e">
        <f>IF('EP4 PPTO CAPITAL'!#REF!&gt;=0,'EP4 PPTO CAPITAL'!#REF!,0)</f>
        <v>#REF!</v>
      </c>
      <c r="I1">
        <v>0</v>
      </c>
      <c r="J1">
        <v>0</v>
      </c>
      <c r="K1" s="21" t="e">
        <f>+H1</f>
        <v>#REF!</v>
      </c>
    </row>
    <row r="2" spans="1:11" ht="12.75">
      <c r="A2" s="35" t="e">
        <f>+#REF!</f>
        <v>#REF!</v>
      </c>
      <c r="B2" s="18" t="e">
        <f>CONCATENATE(MID(#REF!,1,2),"0000")</f>
        <v>#REF!</v>
      </c>
      <c r="D2" s="18" t="s">
        <v>170</v>
      </c>
      <c r="E2" s="18" t="s">
        <v>403</v>
      </c>
      <c r="H2" s="21" t="e">
        <f>IF('EP4 PPTO CAPITAL'!#REF!&gt;=0,'EP4 PPTO CAPITAL'!#REF!,0)</f>
        <v>#REF!</v>
      </c>
      <c r="I2">
        <v>0</v>
      </c>
      <c r="J2">
        <v>0</v>
      </c>
      <c r="K2" s="21" t="e">
        <f aca="true" t="shared" si="0" ref="K2:K65">+H2</f>
        <v>#REF!</v>
      </c>
    </row>
    <row r="3" spans="1:11" ht="12.75">
      <c r="A3" s="35" t="e">
        <f>+#REF!</f>
        <v>#REF!</v>
      </c>
      <c r="B3" s="18" t="e">
        <f>CONCATENATE(MID(#REF!,1,2),"0000")</f>
        <v>#REF!</v>
      </c>
      <c r="D3" s="18" t="s">
        <v>170</v>
      </c>
      <c r="E3" s="18" t="s">
        <v>404</v>
      </c>
      <c r="H3" s="21" t="e">
        <f>IF('EP4 PPTO CAPITAL'!#REF!&gt;=0,'EP4 PPTO CAPITAL'!#REF!,0)</f>
        <v>#REF!</v>
      </c>
      <c r="I3">
        <v>0</v>
      </c>
      <c r="J3">
        <v>0</v>
      </c>
      <c r="K3" s="21" t="e">
        <f t="shared" si="0"/>
        <v>#REF!</v>
      </c>
    </row>
    <row r="4" spans="1:11" ht="12.75">
      <c r="A4" s="35" t="e">
        <f>+#REF!</f>
        <v>#REF!</v>
      </c>
      <c r="B4" s="18" t="e">
        <f>CONCATENATE(MID(#REF!,1,2),"0000")</f>
        <v>#REF!</v>
      </c>
      <c r="D4" s="18" t="s">
        <v>170</v>
      </c>
      <c r="E4" s="18" t="s">
        <v>405</v>
      </c>
      <c r="H4" s="21" t="e">
        <f>IF('EP4 PPTO CAPITAL'!#REF!&gt;=0,'EP4 PPTO CAPITAL'!#REF!,0)</f>
        <v>#REF!</v>
      </c>
      <c r="I4">
        <v>0</v>
      </c>
      <c r="J4">
        <v>0</v>
      </c>
      <c r="K4" s="21" t="e">
        <f t="shared" si="0"/>
        <v>#REF!</v>
      </c>
    </row>
    <row r="5" spans="1:11" ht="12.75">
      <c r="A5" s="35" t="e">
        <f>+#REF!</f>
        <v>#REF!</v>
      </c>
      <c r="B5" s="18" t="e">
        <f>CONCATENATE(MID(#REF!,1,2),"0000")</f>
        <v>#REF!</v>
      </c>
      <c r="D5" s="18" t="s">
        <v>170</v>
      </c>
      <c r="E5" s="18" t="s">
        <v>406</v>
      </c>
      <c r="H5" s="21" t="e">
        <f>IF('EP4 PPTO CAPITAL'!#REF!&gt;=0,'EP4 PPTO CAPITAL'!#REF!,0)</f>
        <v>#REF!</v>
      </c>
      <c r="I5">
        <v>0</v>
      </c>
      <c r="J5">
        <v>0</v>
      </c>
      <c r="K5" s="21" t="e">
        <f t="shared" si="0"/>
        <v>#REF!</v>
      </c>
    </row>
    <row r="6" spans="1:11" ht="12.75">
      <c r="A6" s="35" t="e">
        <f>+#REF!</f>
        <v>#REF!</v>
      </c>
      <c r="B6" s="18" t="e">
        <f>CONCATENATE(MID(#REF!,1,2),"0000")</f>
        <v>#REF!</v>
      </c>
      <c r="D6" s="18" t="s">
        <v>170</v>
      </c>
      <c r="E6" s="18" t="s">
        <v>407</v>
      </c>
      <c r="H6" s="21" t="e">
        <f>IF('EP4 PPTO CAPITAL'!#REF!&gt;=0,'EP4 PPTO CAPITAL'!#REF!,0)</f>
        <v>#REF!</v>
      </c>
      <c r="I6">
        <v>0</v>
      </c>
      <c r="J6">
        <v>0</v>
      </c>
      <c r="K6" s="21" t="e">
        <f t="shared" si="0"/>
        <v>#REF!</v>
      </c>
    </row>
    <row r="7" spans="1:11" ht="12.75">
      <c r="A7" s="35" t="e">
        <f>+#REF!</f>
        <v>#REF!</v>
      </c>
      <c r="B7" s="18" t="e">
        <f>CONCATENATE(MID(#REF!,1,2),"0000")</f>
        <v>#REF!</v>
      </c>
      <c r="D7" s="18" t="s">
        <v>170</v>
      </c>
      <c r="E7" s="18" t="s">
        <v>408</v>
      </c>
      <c r="H7" s="21" t="e">
        <f>IF('EP4 PPTO CAPITAL'!#REF!&gt;=0,'EP4 PPTO CAPITAL'!#REF!,0)</f>
        <v>#REF!</v>
      </c>
      <c r="I7">
        <v>0</v>
      </c>
      <c r="J7">
        <v>0</v>
      </c>
      <c r="K7" s="21" t="e">
        <f t="shared" si="0"/>
        <v>#REF!</v>
      </c>
    </row>
    <row r="8" spans="1:11" ht="12.75">
      <c r="A8" s="35" t="e">
        <f>+#REF!</f>
        <v>#REF!</v>
      </c>
      <c r="B8" s="18" t="e">
        <f>CONCATENATE(MID(#REF!,1,2),"0000")</f>
        <v>#REF!</v>
      </c>
      <c r="D8" s="18" t="s">
        <v>170</v>
      </c>
      <c r="E8" s="18" t="s">
        <v>409</v>
      </c>
      <c r="H8" s="21" t="e">
        <f>IF('EP4 PPTO CAPITAL'!#REF!&gt;=0,'EP4 PPTO CAPITAL'!#REF!,0)</f>
        <v>#REF!</v>
      </c>
      <c r="I8">
        <v>0</v>
      </c>
      <c r="J8">
        <v>0</v>
      </c>
      <c r="K8" s="21" t="e">
        <f t="shared" si="0"/>
        <v>#REF!</v>
      </c>
    </row>
    <row r="9" spans="1:11" ht="12.75">
      <c r="A9" s="35" t="e">
        <f>+#REF!</f>
        <v>#REF!</v>
      </c>
      <c r="B9" s="18" t="e">
        <f>CONCATENATE(MID(#REF!,1,2),"0000")</f>
        <v>#REF!</v>
      </c>
      <c r="D9" s="18" t="s">
        <v>170</v>
      </c>
      <c r="E9" s="18" t="s">
        <v>410</v>
      </c>
      <c r="H9" s="21" t="e">
        <f>IF('EP4 PPTO CAPITAL'!#REF!&gt;=0,'EP4 PPTO CAPITAL'!#REF!,0)</f>
        <v>#REF!</v>
      </c>
      <c r="I9">
        <v>0</v>
      </c>
      <c r="J9">
        <v>0</v>
      </c>
      <c r="K9" s="21" t="e">
        <f t="shared" si="0"/>
        <v>#REF!</v>
      </c>
    </row>
    <row r="10" spans="1:11" ht="12.75">
      <c r="A10" s="35" t="e">
        <f>+#REF!</f>
        <v>#REF!</v>
      </c>
      <c r="B10" s="18" t="e">
        <f>CONCATENATE(MID(#REF!,1,2),"0000")</f>
        <v>#REF!</v>
      </c>
      <c r="D10" s="18" t="s">
        <v>170</v>
      </c>
      <c r="E10" s="18" t="s">
        <v>411</v>
      </c>
      <c r="H10" s="21" t="e">
        <f>IF('EP4 PPTO CAPITAL'!#REF!&gt;=0,'EP4 PPTO CAPITAL'!#REF!,0)</f>
        <v>#REF!</v>
      </c>
      <c r="I10">
        <v>0</v>
      </c>
      <c r="J10">
        <v>0</v>
      </c>
      <c r="K10" s="21" t="e">
        <f t="shared" si="0"/>
        <v>#REF!</v>
      </c>
    </row>
    <row r="11" spans="1:11" ht="12.75">
      <c r="A11" s="35" t="e">
        <f>+#REF!</f>
        <v>#REF!</v>
      </c>
      <c r="B11" s="18" t="e">
        <f>CONCATENATE(MID(#REF!,1,2),"0000")</f>
        <v>#REF!</v>
      </c>
      <c r="D11" s="18" t="s">
        <v>170</v>
      </c>
      <c r="E11" s="18" t="s">
        <v>412</v>
      </c>
      <c r="H11" s="21" t="e">
        <f>IF('EP4 PPTO CAPITAL'!#REF!&gt;=0,'EP4 PPTO CAPITAL'!#REF!,0)</f>
        <v>#REF!</v>
      </c>
      <c r="I11">
        <v>0</v>
      </c>
      <c r="J11">
        <v>0</v>
      </c>
      <c r="K11" s="21" t="e">
        <f t="shared" si="0"/>
        <v>#REF!</v>
      </c>
    </row>
    <row r="12" spans="1:11" ht="12.75">
      <c r="A12" s="35" t="e">
        <f>+#REF!</f>
        <v>#REF!</v>
      </c>
      <c r="B12" s="18" t="e">
        <f>CONCATENATE(MID(#REF!,1,2),"0000")</f>
        <v>#REF!</v>
      </c>
      <c r="D12" s="18" t="s">
        <v>170</v>
      </c>
      <c r="E12" s="18" t="s">
        <v>413</v>
      </c>
      <c r="H12" s="21" t="e">
        <f>IF('EP4 PPTO CAPITAL'!#REF!&gt;=0,'EP4 PPTO CAPITAL'!#REF!,0)</f>
        <v>#REF!</v>
      </c>
      <c r="I12">
        <v>0</v>
      </c>
      <c r="J12">
        <v>0</v>
      </c>
      <c r="K12" s="21" t="e">
        <f t="shared" si="0"/>
        <v>#REF!</v>
      </c>
    </row>
    <row r="13" spans="1:11" ht="12.75">
      <c r="A13" s="35" t="e">
        <f>+#REF!</f>
        <v>#REF!</v>
      </c>
      <c r="B13" s="18" t="e">
        <f>CONCATENATE(MID(#REF!,1,2),"0000")</f>
        <v>#REF!</v>
      </c>
      <c r="D13" s="18" t="s">
        <v>170</v>
      </c>
      <c r="E13" s="18" t="s">
        <v>414</v>
      </c>
      <c r="H13" s="21" t="e">
        <f>IF('EP4 PPTO CAPITAL'!#REF!&gt;=0,'EP4 PPTO CAPITAL'!#REF!,0)</f>
        <v>#REF!</v>
      </c>
      <c r="I13">
        <v>0</v>
      </c>
      <c r="J13">
        <v>0</v>
      </c>
      <c r="K13" s="21" t="e">
        <f t="shared" si="0"/>
        <v>#REF!</v>
      </c>
    </row>
    <row r="14" spans="1:11" ht="12.75">
      <c r="A14" s="35" t="e">
        <f>+#REF!</f>
        <v>#REF!</v>
      </c>
      <c r="B14" s="18" t="e">
        <f>CONCATENATE(MID(#REF!,1,2),"0000")</f>
        <v>#REF!</v>
      </c>
      <c r="D14" s="18" t="s">
        <v>170</v>
      </c>
      <c r="E14" s="18" t="s">
        <v>415</v>
      </c>
      <c r="H14" s="21" t="e">
        <f>IF('EP4 PPTO CAPITAL'!#REF!&gt;=0,'EP4 PPTO CAPITAL'!#REF!,0)</f>
        <v>#REF!</v>
      </c>
      <c r="I14">
        <v>0</v>
      </c>
      <c r="J14">
        <v>0</v>
      </c>
      <c r="K14" s="21" t="e">
        <f t="shared" si="0"/>
        <v>#REF!</v>
      </c>
    </row>
    <row r="15" spans="1:11" ht="12.75">
      <c r="A15" s="35" t="e">
        <f>+#REF!</f>
        <v>#REF!</v>
      </c>
      <c r="B15" s="18" t="e">
        <f>CONCATENATE(MID(#REF!,1,2),"0000")</f>
        <v>#REF!</v>
      </c>
      <c r="D15" s="18" t="s">
        <v>170</v>
      </c>
      <c r="E15" s="18" t="s">
        <v>416</v>
      </c>
      <c r="H15" s="21" t="e">
        <f>IF('EP4 PPTO CAPITAL'!#REF!&gt;=0,'EP4 PPTO CAPITAL'!#REF!,0)</f>
        <v>#REF!</v>
      </c>
      <c r="I15">
        <v>0</v>
      </c>
      <c r="J15">
        <v>0</v>
      </c>
      <c r="K15" s="21" t="e">
        <f t="shared" si="0"/>
        <v>#REF!</v>
      </c>
    </row>
    <row r="16" spans="1:11" ht="12.75">
      <c r="A16" s="35" t="e">
        <f>+#REF!</f>
        <v>#REF!</v>
      </c>
      <c r="B16" s="18" t="e">
        <f>CONCATENATE(MID(#REF!,1,2),"0000")</f>
        <v>#REF!</v>
      </c>
      <c r="D16" s="18" t="s">
        <v>170</v>
      </c>
      <c r="E16" s="18" t="s">
        <v>417</v>
      </c>
      <c r="H16" s="21" t="e">
        <f>IF('EP4 PPTO CAPITAL'!#REF!&gt;=0,'EP4 PPTO CAPITAL'!#REF!,0)</f>
        <v>#REF!</v>
      </c>
      <c r="I16">
        <v>0</v>
      </c>
      <c r="J16">
        <v>0</v>
      </c>
      <c r="K16" s="21" t="e">
        <f t="shared" si="0"/>
        <v>#REF!</v>
      </c>
    </row>
    <row r="17" spans="1:11" ht="12.75">
      <c r="A17" s="35" t="e">
        <f>+#REF!</f>
        <v>#REF!</v>
      </c>
      <c r="B17" s="18" t="e">
        <f>CONCATENATE(MID(#REF!,1,2),"0000")</f>
        <v>#REF!</v>
      </c>
      <c r="D17" s="18" t="s">
        <v>170</v>
      </c>
      <c r="E17" s="18" t="s">
        <v>418</v>
      </c>
      <c r="H17" s="21" t="e">
        <f>IF('EP4 PPTO CAPITAL'!#REF!&gt;=0,'EP4 PPTO CAPITAL'!#REF!,0)</f>
        <v>#REF!</v>
      </c>
      <c r="I17">
        <v>0</v>
      </c>
      <c r="J17">
        <v>0</v>
      </c>
      <c r="K17" s="21" t="e">
        <f t="shared" si="0"/>
        <v>#REF!</v>
      </c>
    </row>
    <row r="18" spans="1:11" ht="12.75">
      <c r="A18" s="35" t="e">
        <f>+#REF!</f>
        <v>#REF!</v>
      </c>
      <c r="B18" s="18" t="e">
        <f>CONCATENATE(MID(#REF!,1,2),"0000")</f>
        <v>#REF!</v>
      </c>
      <c r="D18" s="18" t="s">
        <v>170</v>
      </c>
      <c r="E18" s="18" t="s">
        <v>419</v>
      </c>
      <c r="H18" s="21" t="e">
        <f>IF('EP4 PPTO CAPITAL'!#REF!&gt;=0,'EP4 PPTO CAPITAL'!#REF!,0)</f>
        <v>#REF!</v>
      </c>
      <c r="I18">
        <v>0</v>
      </c>
      <c r="J18">
        <v>0</v>
      </c>
      <c r="K18" s="21" t="e">
        <f t="shared" si="0"/>
        <v>#REF!</v>
      </c>
    </row>
    <row r="19" spans="1:11" ht="12.75">
      <c r="A19" s="35" t="e">
        <f>+#REF!</f>
        <v>#REF!</v>
      </c>
      <c r="B19" s="18" t="e">
        <f>CONCATENATE(MID(#REF!,1,2),"0000")</f>
        <v>#REF!</v>
      </c>
      <c r="D19" s="18" t="s">
        <v>170</v>
      </c>
      <c r="E19" s="18" t="s">
        <v>420</v>
      </c>
      <c r="H19" s="21" t="e">
        <f>IF('EP4 PPTO CAPITAL'!#REF!&gt;=0,'EP4 PPTO CAPITAL'!#REF!,0)</f>
        <v>#REF!</v>
      </c>
      <c r="I19">
        <v>0</v>
      </c>
      <c r="J19">
        <v>0</v>
      </c>
      <c r="K19" s="21" t="e">
        <f t="shared" si="0"/>
        <v>#REF!</v>
      </c>
    </row>
    <row r="20" spans="1:11" ht="12.75">
      <c r="A20" s="35" t="e">
        <f>+#REF!</f>
        <v>#REF!</v>
      </c>
      <c r="B20" s="18" t="e">
        <f>CONCATENATE(MID(#REF!,1,2),"0000")</f>
        <v>#REF!</v>
      </c>
      <c r="D20" s="18" t="s">
        <v>170</v>
      </c>
      <c r="E20" s="18" t="s">
        <v>421</v>
      </c>
      <c r="H20" s="21" t="e">
        <f>IF('EP4 PPTO CAPITAL'!#REF!&gt;=0,'EP4 PPTO CAPITAL'!#REF!,0)</f>
        <v>#REF!</v>
      </c>
      <c r="I20">
        <v>0</v>
      </c>
      <c r="J20">
        <v>0</v>
      </c>
      <c r="K20" s="21" t="e">
        <f t="shared" si="0"/>
        <v>#REF!</v>
      </c>
    </row>
    <row r="21" spans="1:11" ht="12.75">
      <c r="A21" s="35" t="e">
        <f>+#REF!</f>
        <v>#REF!</v>
      </c>
      <c r="B21" s="18" t="e">
        <f>CONCATENATE(MID(#REF!,1,2),"0000")</f>
        <v>#REF!</v>
      </c>
      <c r="D21" s="18" t="s">
        <v>170</v>
      </c>
      <c r="E21" s="18" t="s">
        <v>422</v>
      </c>
      <c r="H21" s="21" t="e">
        <f>IF('EP4 PPTO CAPITAL'!#REF!&gt;=0,'EP4 PPTO CAPITAL'!#REF!,0)</f>
        <v>#REF!</v>
      </c>
      <c r="I21">
        <v>0</v>
      </c>
      <c r="J21">
        <v>0</v>
      </c>
      <c r="K21" s="21" t="e">
        <f t="shared" si="0"/>
        <v>#REF!</v>
      </c>
    </row>
    <row r="22" spans="1:11" ht="12.75">
      <c r="A22" s="35" t="e">
        <f>+#REF!</f>
        <v>#REF!</v>
      </c>
      <c r="B22" s="18" t="e">
        <f>CONCATENATE(MID(#REF!,1,2),"0000")</f>
        <v>#REF!</v>
      </c>
      <c r="D22" s="18" t="s">
        <v>170</v>
      </c>
      <c r="E22" s="18" t="s">
        <v>423</v>
      </c>
      <c r="H22" s="21" t="e">
        <f>IF('EP4 PPTO CAPITAL'!#REF!&gt;=0,'EP4 PPTO CAPITAL'!#REF!,0)</f>
        <v>#REF!</v>
      </c>
      <c r="I22">
        <v>0</v>
      </c>
      <c r="J22">
        <v>0</v>
      </c>
      <c r="K22" s="21" t="e">
        <f t="shared" si="0"/>
        <v>#REF!</v>
      </c>
    </row>
    <row r="23" spans="1:11" ht="12.75">
      <c r="A23" s="35" t="e">
        <f>+#REF!</f>
        <v>#REF!</v>
      </c>
      <c r="B23" s="18" t="e">
        <f>CONCATENATE(MID(#REF!,1,2),"0000")</f>
        <v>#REF!</v>
      </c>
      <c r="D23" s="18" t="s">
        <v>170</v>
      </c>
      <c r="E23" s="18" t="s">
        <v>424</v>
      </c>
      <c r="H23" s="21" t="e">
        <f>IF('EP4 PPTO CAPITAL'!#REF!&gt;=0,'EP4 PPTO CAPITAL'!#REF!,0)</f>
        <v>#REF!</v>
      </c>
      <c r="I23">
        <v>0</v>
      </c>
      <c r="J23">
        <v>0</v>
      </c>
      <c r="K23" s="21" t="e">
        <f t="shared" si="0"/>
        <v>#REF!</v>
      </c>
    </row>
    <row r="24" spans="1:11" ht="12.75">
      <c r="A24" s="35" t="e">
        <f>+#REF!</f>
        <v>#REF!</v>
      </c>
      <c r="B24" s="18" t="e">
        <f>CONCATENATE(MID(#REF!,1,2),"0000")</f>
        <v>#REF!</v>
      </c>
      <c r="D24" s="18" t="s">
        <v>170</v>
      </c>
      <c r="E24" s="18" t="s">
        <v>425</v>
      </c>
      <c r="H24" s="21" t="e">
        <f>IF('EP4 PPTO CAPITAL'!#REF!&gt;=0,'EP4 PPTO CAPITAL'!#REF!,0)</f>
        <v>#REF!</v>
      </c>
      <c r="I24">
        <v>0</v>
      </c>
      <c r="J24">
        <v>0</v>
      </c>
      <c r="K24" s="21" t="e">
        <f t="shared" si="0"/>
        <v>#REF!</v>
      </c>
    </row>
    <row r="25" spans="1:11" ht="12.75">
      <c r="A25" s="35" t="e">
        <f>+#REF!</f>
        <v>#REF!</v>
      </c>
      <c r="B25" s="18" t="e">
        <f>CONCATENATE(MID(#REF!,1,2),"0000")</f>
        <v>#REF!</v>
      </c>
      <c r="D25" s="18" t="s">
        <v>170</v>
      </c>
      <c r="E25" s="18" t="s">
        <v>426</v>
      </c>
      <c r="H25" s="21" t="e">
        <f>IF('EP4 PPTO CAPITAL'!#REF!&gt;=0,'EP4 PPTO CAPITAL'!#REF!,0)</f>
        <v>#REF!</v>
      </c>
      <c r="I25">
        <v>0</v>
      </c>
      <c r="J25">
        <v>0</v>
      </c>
      <c r="K25" s="21" t="e">
        <f t="shared" si="0"/>
        <v>#REF!</v>
      </c>
    </row>
    <row r="26" spans="1:11" ht="12.75">
      <c r="A26" s="35" t="e">
        <f>+#REF!</f>
        <v>#REF!</v>
      </c>
      <c r="B26" s="18" t="e">
        <f>CONCATENATE(MID(#REF!,1,2),"0000")</f>
        <v>#REF!</v>
      </c>
      <c r="D26" s="18" t="s">
        <v>170</v>
      </c>
      <c r="E26" s="18" t="s">
        <v>427</v>
      </c>
      <c r="H26" s="21" t="e">
        <f>IF('EP4 PPTO CAPITAL'!#REF!&gt;=0,'EP4 PPTO CAPITAL'!#REF!,0)</f>
        <v>#REF!</v>
      </c>
      <c r="I26">
        <v>0</v>
      </c>
      <c r="J26">
        <v>0</v>
      </c>
      <c r="K26" s="21" t="e">
        <f t="shared" si="0"/>
        <v>#REF!</v>
      </c>
    </row>
    <row r="27" spans="1:11" ht="12.75">
      <c r="A27" s="35" t="e">
        <f>+#REF!</f>
        <v>#REF!</v>
      </c>
      <c r="B27" s="18" t="e">
        <f>CONCATENATE(MID(#REF!,1,2),"0000")</f>
        <v>#REF!</v>
      </c>
      <c r="D27" s="18" t="s">
        <v>170</v>
      </c>
      <c r="E27" s="18" t="s">
        <v>428</v>
      </c>
      <c r="H27" s="21" t="e">
        <f>IF('EP4 PPTO CAPITAL'!#REF!&gt;=0,'EP4 PPTO CAPITAL'!#REF!,0)</f>
        <v>#REF!</v>
      </c>
      <c r="I27">
        <v>0</v>
      </c>
      <c r="J27">
        <v>0</v>
      </c>
      <c r="K27" s="21" t="e">
        <f t="shared" si="0"/>
        <v>#REF!</v>
      </c>
    </row>
    <row r="28" spans="1:11" ht="12.75">
      <c r="A28" s="35" t="e">
        <f>+#REF!</f>
        <v>#REF!</v>
      </c>
      <c r="B28" s="18" t="e">
        <f>CONCATENATE(MID(#REF!,1,2),"0000")</f>
        <v>#REF!</v>
      </c>
      <c r="D28" s="18" t="s">
        <v>170</v>
      </c>
      <c r="E28" s="18" t="s">
        <v>429</v>
      </c>
      <c r="H28" s="21" t="e">
        <f>IF('EP4 PPTO CAPITAL'!#REF!&gt;=0,'EP4 PPTO CAPITAL'!#REF!,0)</f>
        <v>#REF!</v>
      </c>
      <c r="I28">
        <v>0</v>
      </c>
      <c r="J28">
        <v>0</v>
      </c>
      <c r="K28" s="21" t="e">
        <f t="shared" si="0"/>
        <v>#REF!</v>
      </c>
    </row>
    <row r="29" spans="1:11" ht="12.75">
      <c r="A29" s="35" t="e">
        <f>+#REF!</f>
        <v>#REF!</v>
      </c>
      <c r="B29" s="18" t="e">
        <f>CONCATENATE(MID(#REF!,1,2),"0000")</f>
        <v>#REF!</v>
      </c>
      <c r="D29" s="18" t="s">
        <v>170</v>
      </c>
      <c r="E29" s="18" t="s">
        <v>430</v>
      </c>
      <c r="H29" s="21" t="e">
        <f>IF('EP4 PPTO CAPITAL'!#REF!&gt;=0,'EP4 PPTO CAPITAL'!#REF!,0)</f>
        <v>#REF!</v>
      </c>
      <c r="I29">
        <v>0</v>
      </c>
      <c r="J29">
        <v>0</v>
      </c>
      <c r="K29" s="21" t="e">
        <f t="shared" si="0"/>
        <v>#REF!</v>
      </c>
    </row>
    <row r="30" spans="1:11" ht="12.75">
      <c r="A30" s="35" t="e">
        <f>+#REF!</f>
        <v>#REF!</v>
      </c>
      <c r="B30" s="18" t="e">
        <f>CONCATENATE(MID(#REF!,1,2),"0000")</f>
        <v>#REF!</v>
      </c>
      <c r="D30" s="18" t="s">
        <v>170</v>
      </c>
      <c r="E30" s="18" t="s">
        <v>431</v>
      </c>
      <c r="H30" s="21" t="e">
        <f>IF('EP4 PPTO CAPITAL'!#REF!&gt;=0,'EP4 PPTO CAPITAL'!#REF!,0)</f>
        <v>#REF!</v>
      </c>
      <c r="I30">
        <v>0</v>
      </c>
      <c r="J30">
        <v>0</v>
      </c>
      <c r="K30" s="21" t="e">
        <f t="shared" si="0"/>
        <v>#REF!</v>
      </c>
    </row>
    <row r="31" spans="1:11" ht="12.75">
      <c r="A31" s="35" t="e">
        <f>+#REF!</f>
        <v>#REF!</v>
      </c>
      <c r="B31" s="18" t="e">
        <f>CONCATENATE(MID(#REF!,1,2),"0000")</f>
        <v>#REF!</v>
      </c>
      <c r="D31" s="18" t="s">
        <v>170</v>
      </c>
      <c r="E31" s="18" t="s">
        <v>432</v>
      </c>
      <c r="H31" s="21" t="e">
        <f>IF('EP4 PPTO CAPITAL'!#REF!&gt;=0,'EP4 PPTO CAPITAL'!#REF!,0)</f>
        <v>#REF!</v>
      </c>
      <c r="I31">
        <v>0</v>
      </c>
      <c r="J31">
        <v>0</v>
      </c>
      <c r="K31" s="21" t="e">
        <f t="shared" si="0"/>
        <v>#REF!</v>
      </c>
    </row>
    <row r="32" spans="1:11" ht="12.75">
      <c r="A32" s="35" t="e">
        <f>+#REF!</f>
        <v>#REF!</v>
      </c>
      <c r="B32" s="18" t="e">
        <f>CONCATENATE(MID(#REF!,1,2),"0000")</f>
        <v>#REF!</v>
      </c>
      <c r="D32" s="18" t="s">
        <v>170</v>
      </c>
      <c r="E32" s="18" t="s">
        <v>433</v>
      </c>
      <c r="H32" s="21" t="e">
        <f>IF('EP4 PPTO CAPITAL'!#REF!&gt;=0,'EP4 PPTO CAPITAL'!#REF!,0)</f>
        <v>#REF!</v>
      </c>
      <c r="I32">
        <v>0</v>
      </c>
      <c r="J32">
        <v>0</v>
      </c>
      <c r="K32" s="21" t="e">
        <f t="shared" si="0"/>
        <v>#REF!</v>
      </c>
    </row>
    <row r="33" spans="1:11" ht="12.75">
      <c r="A33" s="35" t="e">
        <f>+#REF!</f>
        <v>#REF!</v>
      </c>
      <c r="B33" s="18" t="e">
        <f>CONCATENATE(MID(#REF!,1,2),"0000")</f>
        <v>#REF!</v>
      </c>
      <c r="D33" s="18" t="s">
        <v>170</v>
      </c>
      <c r="E33" s="18" t="s">
        <v>434</v>
      </c>
      <c r="H33" s="21" t="e">
        <f>IF('EP4 PPTO CAPITAL'!#REF!&gt;=0,'EP4 PPTO CAPITAL'!#REF!,0)</f>
        <v>#REF!</v>
      </c>
      <c r="I33">
        <v>0</v>
      </c>
      <c r="J33">
        <v>0</v>
      </c>
      <c r="K33" s="21" t="e">
        <f t="shared" si="0"/>
        <v>#REF!</v>
      </c>
    </row>
    <row r="34" spans="1:11" ht="12.75">
      <c r="A34" s="35" t="e">
        <f>+#REF!</f>
        <v>#REF!</v>
      </c>
      <c r="B34" s="18" t="e">
        <f>CONCATENATE(MID(#REF!,1,2),"0000")</f>
        <v>#REF!</v>
      </c>
      <c r="D34" s="18" t="s">
        <v>170</v>
      </c>
      <c r="E34" s="18" t="s">
        <v>435</v>
      </c>
      <c r="H34" s="21" t="e">
        <f>IF('EP4 PPTO CAPITAL'!#REF!&gt;=0,'EP4 PPTO CAPITAL'!#REF!,0)</f>
        <v>#REF!</v>
      </c>
      <c r="I34">
        <v>0</v>
      </c>
      <c r="J34">
        <v>0</v>
      </c>
      <c r="K34" s="21" t="e">
        <f t="shared" si="0"/>
        <v>#REF!</v>
      </c>
    </row>
    <row r="35" spans="1:11" ht="12.75">
      <c r="A35" s="35" t="e">
        <f>+#REF!</f>
        <v>#REF!</v>
      </c>
      <c r="B35" s="18" t="e">
        <f>CONCATENATE(MID(#REF!,1,2),"0000")</f>
        <v>#REF!</v>
      </c>
      <c r="D35" s="18" t="s">
        <v>170</v>
      </c>
      <c r="E35" s="18" t="s">
        <v>436</v>
      </c>
      <c r="H35" s="21" t="e">
        <f>IF('EP4 PPTO CAPITAL'!#REF!&gt;=0,'EP4 PPTO CAPITAL'!#REF!,0)</f>
        <v>#REF!</v>
      </c>
      <c r="I35">
        <v>0</v>
      </c>
      <c r="J35">
        <v>0</v>
      </c>
      <c r="K35" s="21" t="e">
        <f t="shared" si="0"/>
        <v>#REF!</v>
      </c>
    </row>
    <row r="36" spans="1:11" ht="12.75">
      <c r="A36" s="35" t="e">
        <f>+#REF!</f>
        <v>#REF!</v>
      </c>
      <c r="B36" s="18" t="e">
        <f>CONCATENATE(MID(#REF!,1,2),"0000")</f>
        <v>#REF!</v>
      </c>
      <c r="D36" s="18" t="s">
        <v>170</v>
      </c>
      <c r="E36" s="18" t="s">
        <v>437</v>
      </c>
      <c r="H36" s="21" t="e">
        <f>IF('EP4 PPTO CAPITAL'!#REF!&gt;=0,'EP4 PPTO CAPITAL'!#REF!,0)</f>
        <v>#REF!</v>
      </c>
      <c r="I36">
        <v>0</v>
      </c>
      <c r="J36">
        <v>0</v>
      </c>
      <c r="K36" s="21" t="e">
        <f t="shared" si="0"/>
        <v>#REF!</v>
      </c>
    </row>
    <row r="37" spans="1:11" ht="12.75">
      <c r="A37" s="35" t="e">
        <f>+#REF!</f>
        <v>#REF!</v>
      </c>
      <c r="B37" s="18" t="e">
        <f>CONCATENATE(MID(#REF!,1,2),"0000")</f>
        <v>#REF!</v>
      </c>
      <c r="D37" s="18" t="s">
        <v>170</v>
      </c>
      <c r="E37" s="18" t="s">
        <v>438</v>
      </c>
      <c r="H37" s="21" t="e">
        <f>IF('EP4 PPTO CAPITAL'!#REF!&gt;=0,'EP4 PPTO CAPITAL'!#REF!,0)</f>
        <v>#REF!</v>
      </c>
      <c r="I37">
        <v>0</v>
      </c>
      <c r="J37">
        <v>0</v>
      </c>
      <c r="K37" s="21" t="e">
        <f t="shared" si="0"/>
        <v>#REF!</v>
      </c>
    </row>
    <row r="38" spans="1:11" ht="12.75">
      <c r="A38" s="35" t="e">
        <f>+#REF!</f>
        <v>#REF!</v>
      </c>
      <c r="B38" s="18" t="e">
        <f>CONCATENATE(MID(#REF!,1,2),"0000")</f>
        <v>#REF!</v>
      </c>
      <c r="D38" s="18" t="s">
        <v>170</v>
      </c>
      <c r="E38" s="18" t="s">
        <v>439</v>
      </c>
      <c r="H38" s="21" t="e">
        <f>IF('EP4 PPTO CAPITAL'!#REF!&gt;=0,'EP4 PPTO CAPITAL'!#REF!,0)</f>
        <v>#REF!</v>
      </c>
      <c r="I38">
        <v>0</v>
      </c>
      <c r="J38">
        <v>0</v>
      </c>
      <c r="K38" s="21" t="e">
        <f t="shared" si="0"/>
        <v>#REF!</v>
      </c>
    </row>
    <row r="39" spans="1:11" ht="12.75">
      <c r="A39" s="35" t="e">
        <f>+#REF!</f>
        <v>#REF!</v>
      </c>
      <c r="B39" s="18" t="e">
        <f>CONCATENATE(MID(#REF!,1,2),"0000")</f>
        <v>#REF!</v>
      </c>
      <c r="D39" s="18" t="s">
        <v>170</v>
      </c>
      <c r="E39" s="18" t="s">
        <v>440</v>
      </c>
      <c r="H39" s="21" t="e">
        <f>IF('EP4 PPTO CAPITAL'!#REF!&gt;=0,'EP4 PPTO CAPITAL'!#REF!,0)</f>
        <v>#REF!</v>
      </c>
      <c r="I39">
        <v>0</v>
      </c>
      <c r="J39">
        <v>0</v>
      </c>
      <c r="K39" s="21" t="e">
        <f t="shared" si="0"/>
        <v>#REF!</v>
      </c>
    </row>
    <row r="40" spans="1:11" ht="12.75">
      <c r="A40" s="35" t="e">
        <f>+#REF!</f>
        <v>#REF!</v>
      </c>
      <c r="B40" s="18" t="e">
        <f>CONCATENATE(MID(#REF!,1,2),"0000")</f>
        <v>#REF!</v>
      </c>
      <c r="D40" s="18" t="s">
        <v>170</v>
      </c>
      <c r="E40" s="18" t="s">
        <v>441</v>
      </c>
      <c r="H40" s="21" t="e">
        <f>IF('EP4 PPTO CAPITAL'!#REF!&gt;=0,'EP4 PPTO CAPITAL'!#REF!,0)</f>
        <v>#REF!</v>
      </c>
      <c r="I40">
        <v>0</v>
      </c>
      <c r="J40">
        <v>0</v>
      </c>
      <c r="K40" s="21" t="e">
        <f t="shared" si="0"/>
        <v>#REF!</v>
      </c>
    </row>
    <row r="41" spans="1:11" ht="12.75">
      <c r="A41" s="35" t="e">
        <f>+#REF!</f>
        <v>#REF!</v>
      </c>
      <c r="B41" s="18" t="e">
        <f>CONCATENATE(MID(#REF!,1,2),"0000")</f>
        <v>#REF!</v>
      </c>
      <c r="D41" s="18" t="s">
        <v>170</v>
      </c>
      <c r="E41" s="18" t="s">
        <v>442</v>
      </c>
      <c r="H41" s="21" t="e">
        <f>IF('EP4 PPTO CAPITAL'!#REF!&gt;=0,'EP4 PPTO CAPITAL'!#REF!,0)</f>
        <v>#REF!</v>
      </c>
      <c r="I41">
        <v>0</v>
      </c>
      <c r="J41">
        <v>0</v>
      </c>
      <c r="K41" s="21" t="e">
        <f t="shared" si="0"/>
        <v>#REF!</v>
      </c>
    </row>
    <row r="42" spans="1:11" ht="12.75">
      <c r="A42" s="35" t="e">
        <f>+#REF!</f>
        <v>#REF!</v>
      </c>
      <c r="B42" s="18" t="e">
        <f>CONCATENATE(MID(#REF!,1,2),"0000")</f>
        <v>#REF!</v>
      </c>
      <c r="D42" s="18" t="s">
        <v>170</v>
      </c>
      <c r="E42" s="18" t="s">
        <v>443</v>
      </c>
      <c r="H42" s="21" t="e">
        <f>IF('EP4 PPTO CAPITAL'!#REF!&gt;=0,'EP4 PPTO CAPITAL'!#REF!,0)</f>
        <v>#REF!</v>
      </c>
      <c r="I42">
        <v>0</v>
      </c>
      <c r="J42">
        <v>0</v>
      </c>
      <c r="K42" s="21" t="e">
        <f t="shared" si="0"/>
        <v>#REF!</v>
      </c>
    </row>
    <row r="43" spans="1:11" ht="12.75">
      <c r="A43" s="35" t="e">
        <f>+#REF!</f>
        <v>#REF!</v>
      </c>
      <c r="B43" s="18" t="e">
        <f>CONCATENATE(MID(#REF!,1,2),"0000")</f>
        <v>#REF!</v>
      </c>
      <c r="D43" s="18" t="s">
        <v>170</v>
      </c>
      <c r="E43" s="18" t="s">
        <v>444</v>
      </c>
      <c r="H43" s="21" t="e">
        <f>IF('EP4 PPTO CAPITAL'!#REF!&gt;=0,'EP4 PPTO CAPITAL'!#REF!,0)</f>
        <v>#REF!</v>
      </c>
      <c r="I43">
        <v>0</v>
      </c>
      <c r="J43">
        <v>0</v>
      </c>
      <c r="K43" s="21" t="e">
        <f t="shared" si="0"/>
        <v>#REF!</v>
      </c>
    </row>
    <row r="44" spans="1:11" ht="12.75">
      <c r="A44" s="35" t="e">
        <f>+#REF!</f>
        <v>#REF!</v>
      </c>
      <c r="B44" s="18" t="e">
        <f>CONCATENATE(MID(#REF!,1,2),"0000")</f>
        <v>#REF!</v>
      </c>
      <c r="D44" s="18" t="s">
        <v>170</v>
      </c>
      <c r="E44" s="18" t="s">
        <v>445</v>
      </c>
      <c r="H44" s="21" t="e">
        <f>IF('EP4 PPTO CAPITAL'!#REF!&gt;=0,'EP4 PPTO CAPITAL'!#REF!,0)</f>
        <v>#REF!</v>
      </c>
      <c r="I44">
        <v>0</v>
      </c>
      <c r="J44">
        <v>0</v>
      </c>
      <c r="K44" s="21" t="e">
        <f t="shared" si="0"/>
        <v>#REF!</v>
      </c>
    </row>
    <row r="45" spans="1:11" ht="12.75">
      <c r="A45" s="35" t="e">
        <f>+#REF!</f>
        <v>#REF!</v>
      </c>
      <c r="B45" s="18" t="e">
        <f>CONCATENATE(MID(#REF!,1,2),"0000")</f>
        <v>#REF!</v>
      </c>
      <c r="D45" s="18" t="s">
        <v>170</v>
      </c>
      <c r="E45" s="18" t="s">
        <v>446</v>
      </c>
      <c r="H45" s="21" t="e">
        <f>IF('EP4 PPTO CAPITAL'!#REF!&gt;=0,'EP4 PPTO CAPITAL'!#REF!,0)</f>
        <v>#REF!</v>
      </c>
      <c r="I45">
        <v>0</v>
      </c>
      <c r="J45">
        <v>0</v>
      </c>
      <c r="K45" s="21" t="e">
        <f t="shared" si="0"/>
        <v>#REF!</v>
      </c>
    </row>
    <row r="46" spans="1:11" ht="12.75">
      <c r="A46" s="35" t="e">
        <f>+#REF!</f>
        <v>#REF!</v>
      </c>
      <c r="B46" s="18" t="e">
        <f>CONCATENATE(MID(#REF!,1,2),"0000")</f>
        <v>#REF!</v>
      </c>
      <c r="D46" s="18" t="s">
        <v>170</v>
      </c>
      <c r="E46" s="18" t="s">
        <v>447</v>
      </c>
      <c r="H46" s="21" t="e">
        <f>IF('EP4 PPTO CAPITAL'!#REF!&gt;=0,'EP4 PPTO CAPITAL'!#REF!,0)</f>
        <v>#REF!</v>
      </c>
      <c r="I46">
        <v>0</v>
      </c>
      <c r="J46">
        <v>0</v>
      </c>
      <c r="K46" s="21" t="e">
        <f t="shared" si="0"/>
        <v>#REF!</v>
      </c>
    </row>
    <row r="47" spans="1:11" ht="12.75">
      <c r="A47" s="35" t="e">
        <f>+#REF!</f>
        <v>#REF!</v>
      </c>
      <c r="B47" s="18" t="e">
        <f>CONCATENATE(MID(#REF!,1,2),"0000")</f>
        <v>#REF!</v>
      </c>
      <c r="D47" s="18" t="s">
        <v>170</v>
      </c>
      <c r="E47" s="18" t="s">
        <v>448</v>
      </c>
      <c r="H47" s="21" t="e">
        <f>IF('EP4 PPTO CAPITAL'!#REF!&gt;=0,'EP4 PPTO CAPITAL'!#REF!,0)</f>
        <v>#REF!</v>
      </c>
      <c r="I47">
        <v>0</v>
      </c>
      <c r="J47">
        <v>0</v>
      </c>
      <c r="K47" s="21" t="e">
        <f t="shared" si="0"/>
        <v>#REF!</v>
      </c>
    </row>
    <row r="48" spans="1:11" ht="12.75">
      <c r="A48" s="35" t="e">
        <f>+#REF!</f>
        <v>#REF!</v>
      </c>
      <c r="B48" s="18" t="e">
        <f>CONCATENATE(MID(#REF!,1,2),"0000")</f>
        <v>#REF!</v>
      </c>
      <c r="D48" s="18" t="s">
        <v>170</v>
      </c>
      <c r="E48" s="18" t="s">
        <v>449</v>
      </c>
      <c r="H48" s="21" t="e">
        <f>IF('EP4 PPTO CAPITAL'!#REF!&gt;=0,'EP4 PPTO CAPITAL'!#REF!,0)</f>
        <v>#REF!</v>
      </c>
      <c r="I48">
        <v>0</v>
      </c>
      <c r="J48">
        <v>0</v>
      </c>
      <c r="K48" s="21" t="e">
        <f t="shared" si="0"/>
        <v>#REF!</v>
      </c>
    </row>
    <row r="49" spans="1:11" ht="12.75">
      <c r="A49" s="35" t="e">
        <f>+#REF!</f>
        <v>#REF!</v>
      </c>
      <c r="B49" s="18" t="e">
        <f>CONCATENATE(MID(#REF!,1,2),"0000")</f>
        <v>#REF!</v>
      </c>
      <c r="D49" s="18" t="s">
        <v>170</v>
      </c>
      <c r="E49" s="18" t="s">
        <v>450</v>
      </c>
      <c r="H49" s="21" t="e">
        <f>IF('EP4 PPTO CAPITAL'!#REF!&gt;=0,'EP4 PPTO CAPITAL'!#REF!,0)</f>
        <v>#REF!</v>
      </c>
      <c r="I49">
        <v>0</v>
      </c>
      <c r="J49">
        <v>0</v>
      </c>
      <c r="K49" s="21" t="e">
        <f t="shared" si="0"/>
        <v>#REF!</v>
      </c>
    </row>
    <row r="50" spans="1:11" ht="12.75">
      <c r="A50" s="35" t="e">
        <f>+#REF!</f>
        <v>#REF!</v>
      </c>
      <c r="B50" s="18" t="e">
        <f>CONCATENATE(MID(#REF!,1,2),"0000")</f>
        <v>#REF!</v>
      </c>
      <c r="D50" s="18" t="s">
        <v>170</v>
      </c>
      <c r="E50" s="18" t="s">
        <v>451</v>
      </c>
      <c r="H50" s="21">
        <f>IF('EP3PRESUPUESTO EXPLOTACION'!D13&gt;=0,'EP3PRESUPUESTO EXPLOTACION'!D13,0)</f>
        <v>0</v>
      </c>
      <c r="I50">
        <v>0</v>
      </c>
      <c r="J50">
        <v>0</v>
      </c>
      <c r="K50" s="21">
        <f t="shared" si="0"/>
        <v>0</v>
      </c>
    </row>
    <row r="51" spans="1:11" ht="12.75">
      <c r="A51" s="35" t="e">
        <f>+#REF!</f>
        <v>#REF!</v>
      </c>
      <c r="B51" s="18" t="e">
        <f>CONCATENATE(MID(#REF!,1,2),"0000")</f>
        <v>#REF!</v>
      </c>
      <c r="D51" s="18" t="s">
        <v>170</v>
      </c>
      <c r="E51" s="18" t="s">
        <v>452</v>
      </c>
      <c r="H51" s="21">
        <f>IF('EP3PRESUPUESTO EXPLOTACION'!D14&gt;=0,'EP3PRESUPUESTO EXPLOTACION'!D14,0)</f>
        <v>997043</v>
      </c>
      <c r="I51">
        <v>0</v>
      </c>
      <c r="J51">
        <v>0</v>
      </c>
      <c r="K51" s="21">
        <f t="shared" si="0"/>
        <v>997043</v>
      </c>
    </row>
    <row r="52" spans="1:11" ht="12.75">
      <c r="A52" s="35" t="e">
        <f>+#REF!</f>
        <v>#REF!</v>
      </c>
      <c r="B52" s="18" t="e">
        <f>CONCATENATE(MID(#REF!,1,2),"0000")</f>
        <v>#REF!</v>
      </c>
      <c r="D52" s="18" t="s">
        <v>170</v>
      </c>
      <c r="E52" s="18" t="s">
        <v>453</v>
      </c>
      <c r="H52" s="21">
        <f>IF('EP3PRESUPUESTO EXPLOTACION'!D16&gt;=0,'EP3PRESUPUESTO EXPLOTACION'!D16,0)</f>
        <v>0</v>
      </c>
      <c r="I52">
        <v>0</v>
      </c>
      <c r="J52">
        <v>0</v>
      </c>
      <c r="K52" s="21">
        <f t="shared" si="0"/>
        <v>0</v>
      </c>
    </row>
    <row r="53" spans="1:11" ht="12.75">
      <c r="A53" s="35" t="e">
        <f>+#REF!</f>
        <v>#REF!</v>
      </c>
      <c r="B53" s="18" t="e">
        <f>CONCATENATE(MID(#REF!,1,2),"0000")</f>
        <v>#REF!</v>
      </c>
      <c r="D53" s="18" t="s">
        <v>170</v>
      </c>
      <c r="E53" s="18" t="s">
        <v>454</v>
      </c>
      <c r="H53" s="21">
        <f>IF('EP3PRESUPUESTO EXPLOTACION'!D18&gt;=0,'EP3PRESUPUESTO EXPLOTACION'!D18,0)</f>
        <v>0</v>
      </c>
      <c r="I53">
        <v>0</v>
      </c>
      <c r="J53">
        <v>0</v>
      </c>
      <c r="K53" s="21">
        <f t="shared" si="0"/>
        <v>0</v>
      </c>
    </row>
    <row r="54" spans="1:11" ht="12.75">
      <c r="A54" s="35" t="e">
        <f>+#REF!</f>
        <v>#REF!</v>
      </c>
      <c r="B54" s="18" t="e">
        <f>CONCATENATE(MID(#REF!,1,2),"0000")</f>
        <v>#REF!</v>
      </c>
      <c r="D54" s="18" t="s">
        <v>170</v>
      </c>
      <c r="E54" s="18" t="s">
        <v>455</v>
      </c>
      <c r="H54" s="21">
        <f>IF('EP3PRESUPUESTO EXPLOTACION'!D20&gt;=0,'EP3PRESUPUESTO EXPLOTACION'!D20,0)</f>
        <v>0</v>
      </c>
      <c r="I54">
        <v>0</v>
      </c>
      <c r="J54">
        <v>0</v>
      </c>
      <c r="K54" s="21">
        <f t="shared" si="0"/>
        <v>0</v>
      </c>
    </row>
    <row r="55" spans="1:11" ht="12.75">
      <c r="A55" s="35" t="e">
        <f>+#REF!</f>
        <v>#REF!</v>
      </c>
      <c r="B55" s="18" t="e">
        <f>CONCATENATE(MID(#REF!,1,2),"0000")</f>
        <v>#REF!</v>
      </c>
      <c r="D55" s="18" t="s">
        <v>170</v>
      </c>
      <c r="E55" s="18" t="s">
        <v>456</v>
      </c>
      <c r="H55" s="21">
        <f>IF('EP3PRESUPUESTO EXPLOTACION'!D21&gt;=0,'EP3PRESUPUESTO EXPLOTACION'!D21,0)</f>
        <v>0</v>
      </c>
      <c r="I55">
        <v>0</v>
      </c>
      <c r="J55">
        <v>0</v>
      </c>
      <c r="K55" s="21">
        <f t="shared" si="0"/>
        <v>0</v>
      </c>
    </row>
    <row r="56" spans="1:11" ht="12.75">
      <c r="A56" s="35" t="e">
        <f>+#REF!</f>
        <v>#REF!</v>
      </c>
      <c r="B56" s="18" t="e">
        <f>CONCATENATE(MID(#REF!,1,2),"0000")</f>
        <v>#REF!</v>
      </c>
      <c r="D56" s="18" t="s">
        <v>170</v>
      </c>
      <c r="E56" s="18" t="s">
        <v>457</v>
      </c>
      <c r="H56" s="21">
        <f>IF('EP3PRESUPUESTO EXPLOTACION'!D22&gt;=0,'EP3PRESUPUESTO EXPLOTACION'!D22,0)</f>
        <v>0</v>
      </c>
      <c r="I56">
        <v>0</v>
      </c>
      <c r="J56">
        <v>0</v>
      </c>
      <c r="K56" s="21">
        <f t="shared" si="0"/>
        <v>0</v>
      </c>
    </row>
    <row r="57" spans="1:11" ht="12.75">
      <c r="A57" s="35" t="e">
        <f>+#REF!</f>
        <v>#REF!</v>
      </c>
      <c r="B57" s="18" t="e">
        <f>CONCATENATE(MID(#REF!,1,2),"0000")</f>
        <v>#REF!</v>
      </c>
      <c r="D57" s="18" t="s">
        <v>170</v>
      </c>
      <c r="E57" s="18" t="s">
        <v>458</v>
      </c>
      <c r="H57" s="21">
        <f>IF('EP3PRESUPUESTO EXPLOTACION'!D23&gt;=0,'EP3PRESUPUESTO EXPLOTACION'!D23,0)</f>
        <v>0</v>
      </c>
      <c r="I57">
        <v>0</v>
      </c>
      <c r="J57">
        <v>0</v>
      </c>
      <c r="K57" s="21">
        <f t="shared" si="0"/>
        <v>0</v>
      </c>
    </row>
    <row r="58" spans="1:11" ht="12.75">
      <c r="A58" s="35" t="e">
        <f>+#REF!</f>
        <v>#REF!</v>
      </c>
      <c r="B58" s="18" t="e">
        <f>CONCATENATE(MID(#REF!,1,2),"0000")</f>
        <v>#REF!</v>
      </c>
      <c r="D58" s="18" t="s">
        <v>170</v>
      </c>
      <c r="E58" s="18" t="s">
        <v>459</v>
      </c>
      <c r="H58" s="21">
        <f>IF('EP3PRESUPUESTO EXPLOTACION'!D25&gt;=0,'EP3PRESUPUESTO EXPLOTACION'!D25,0)</f>
        <v>0</v>
      </c>
      <c r="I58">
        <v>0</v>
      </c>
      <c r="J58">
        <v>0</v>
      </c>
      <c r="K58" s="21">
        <f t="shared" si="0"/>
        <v>0</v>
      </c>
    </row>
    <row r="59" spans="1:11" ht="12.75">
      <c r="A59" s="35" t="e">
        <f>+#REF!</f>
        <v>#REF!</v>
      </c>
      <c r="B59" s="18" t="e">
        <f>CONCATENATE(MID(#REF!,1,2),"0000")</f>
        <v>#REF!</v>
      </c>
      <c r="D59" s="18" t="s">
        <v>170</v>
      </c>
      <c r="E59" s="18" t="s">
        <v>460</v>
      </c>
      <c r="H59" s="21">
        <f>IF('EP3PRESUPUESTO EXPLOTACION'!D26&gt;=0,'EP3PRESUPUESTO EXPLOTACION'!D26,0)</f>
        <v>0</v>
      </c>
      <c r="I59">
        <v>0</v>
      </c>
      <c r="J59">
        <v>0</v>
      </c>
      <c r="K59" s="21">
        <f t="shared" si="0"/>
        <v>0</v>
      </c>
    </row>
    <row r="60" spans="1:11" ht="12.75">
      <c r="A60" s="35" t="e">
        <f>+#REF!</f>
        <v>#REF!</v>
      </c>
      <c r="B60" s="18" t="e">
        <f>CONCATENATE(MID(#REF!,1,2),"0000")</f>
        <v>#REF!</v>
      </c>
      <c r="D60" s="18" t="s">
        <v>170</v>
      </c>
      <c r="E60" s="18" t="s">
        <v>461</v>
      </c>
      <c r="H60" s="21">
        <f>IF('EP3PRESUPUESTO EXPLOTACION'!D28&gt;=0,'EP3PRESUPUESTO EXPLOTACION'!D28,0)</f>
        <v>0</v>
      </c>
      <c r="I60">
        <v>0</v>
      </c>
      <c r="J60">
        <v>0</v>
      </c>
      <c r="K60" s="21">
        <f t="shared" si="0"/>
        <v>0</v>
      </c>
    </row>
    <row r="61" spans="1:11" ht="12.75">
      <c r="A61" s="35" t="e">
        <f>+#REF!</f>
        <v>#REF!</v>
      </c>
      <c r="B61" s="18" t="e">
        <f>CONCATENATE(MID(#REF!,1,2),"0000")</f>
        <v>#REF!</v>
      </c>
      <c r="D61" s="18" t="s">
        <v>170</v>
      </c>
      <c r="E61" s="18" t="s">
        <v>462</v>
      </c>
      <c r="H61" s="21">
        <f>IF('EP3PRESUPUESTO EXPLOTACION'!D29&gt;=0,'EP3PRESUPUESTO EXPLOTACION'!D29,0)</f>
        <v>0</v>
      </c>
      <c r="I61">
        <v>0</v>
      </c>
      <c r="J61">
        <v>0</v>
      </c>
      <c r="K61" s="21">
        <f t="shared" si="0"/>
        <v>0</v>
      </c>
    </row>
    <row r="62" spans="1:11" ht="12.75">
      <c r="A62" s="35" t="e">
        <f>+#REF!</f>
        <v>#REF!</v>
      </c>
      <c r="B62" s="18" t="e">
        <f>CONCATENATE(MID(#REF!,1,2),"0000")</f>
        <v>#REF!</v>
      </c>
      <c r="D62" s="18" t="s">
        <v>170</v>
      </c>
      <c r="E62" s="18" t="s">
        <v>463</v>
      </c>
      <c r="H62" s="21">
        <f>IF('EP3PRESUPUESTO EXPLOTACION'!D30&gt;=0,'EP3PRESUPUESTO EXPLOTACION'!D30,0)</f>
        <v>0</v>
      </c>
      <c r="I62">
        <v>0</v>
      </c>
      <c r="J62">
        <v>0</v>
      </c>
      <c r="K62" s="21">
        <f t="shared" si="0"/>
        <v>0</v>
      </c>
    </row>
    <row r="63" spans="1:11" ht="12.75">
      <c r="A63" s="35" t="e">
        <f>+#REF!</f>
        <v>#REF!</v>
      </c>
      <c r="B63" s="18" t="e">
        <f>CONCATENATE(MID(#REF!,1,2),"0000")</f>
        <v>#REF!</v>
      </c>
      <c r="D63" s="18" t="s">
        <v>170</v>
      </c>
      <c r="E63" s="18" t="s">
        <v>464</v>
      </c>
      <c r="H63" s="21">
        <f>IF('EP3PRESUPUESTO EXPLOTACION'!D31&gt;=0,'EP3PRESUPUESTO EXPLOTACION'!D31,0)</f>
        <v>0</v>
      </c>
      <c r="I63">
        <v>0</v>
      </c>
      <c r="J63">
        <v>0</v>
      </c>
      <c r="K63" s="21">
        <f t="shared" si="0"/>
        <v>0</v>
      </c>
    </row>
    <row r="64" spans="1:11" ht="12.75">
      <c r="A64" s="35" t="e">
        <f>+#REF!</f>
        <v>#REF!</v>
      </c>
      <c r="B64" s="18" t="e">
        <f>CONCATENATE(MID(#REF!,1,2),"0000")</f>
        <v>#REF!</v>
      </c>
      <c r="D64" s="18" t="s">
        <v>170</v>
      </c>
      <c r="E64" s="18" t="s">
        <v>465</v>
      </c>
      <c r="H64" s="21">
        <f>IF('EP3PRESUPUESTO EXPLOTACION'!D33&gt;=0,'EP3PRESUPUESTO EXPLOTACION'!D33,0)</f>
        <v>0</v>
      </c>
      <c r="I64">
        <v>0</v>
      </c>
      <c r="J64">
        <v>0</v>
      </c>
      <c r="K64" s="21">
        <f t="shared" si="0"/>
        <v>0</v>
      </c>
    </row>
    <row r="65" spans="1:11" ht="12.75">
      <c r="A65" s="35" t="e">
        <f>+#REF!</f>
        <v>#REF!</v>
      </c>
      <c r="B65" s="18" t="e">
        <f>CONCATENATE(MID(#REF!,1,2),"0000")</f>
        <v>#REF!</v>
      </c>
      <c r="D65" s="18" t="s">
        <v>170</v>
      </c>
      <c r="E65" s="18" t="s">
        <v>466</v>
      </c>
      <c r="H65" s="21">
        <f>IF('EP3PRESUPUESTO EXPLOTACION'!D34&gt;=0,'EP3PRESUPUESTO EXPLOTACION'!D34,0)</f>
        <v>0</v>
      </c>
      <c r="I65">
        <v>0</v>
      </c>
      <c r="J65">
        <v>0</v>
      </c>
      <c r="K65" s="21">
        <f t="shared" si="0"/>
        <v>0</v>
      </c>
    </row>
    <row r="66" spans="1:11" ht="12.75">
      <c r="A66" s="35" t="e">
        <f>+#REF!</f>
        <v>#REF!</v>
      </c>
      <c r="B66" s="18" t="e">
        <f>CONCATENATE(MID(#REF!,1,2),"0000")</f>
        <v>#REF!</v>
      </c>
      <c r="D66" s="18" t="s">
        <v>170</v>
      </c>
      <c r="E66" s="18" t="s">
        <v>467</v>
      </c>
      <c r="H66" s="21">
        <f>IF('EP3PRESUPUESTO EXPLOTACION'!D35&gt;=0,'EP3PRESUPUESTO EXPLOTACION'!D35,0)</f>
        <v>0</v>
      </c>
      <c r="I66">
        <v>0</v>
      </c>
      <c r="J66">
        <v>0</v>
      </c>
      <c r="K66" s="21">
        <f aca="true" t="shared" si="1" ref="K66:K86">+H66</f>
        <v>0</v>
      </c>
    </row>
    <row r="67" spans="1:11" ht="12.75">
      <c r="A67" s="35" t="e">
        <f>+#REF!</f>
        <v>#REF!</v>
      </c>
      <c r="B67" s="18" t="e">
        <f>CONCATENATE(MID(#REF!,1,2),"0000")</f>
        <v>#REF!</v>
      </c>
      <c r="D67" s="18" t="s">
        <v>170</v>
      </c>
      <c r="E67" s="18" t="s">
        <v>468</v>
      </c>
      <c r="H67" s="21">
        <f>IF('EP3PRESUPUESTO EXPLOTACION'!D36&gt;=0,'EP3PRESUPUESTO EXPLOTACION'!D36,0)</f>
        <v>0</v>
      </c>
      <c r="I67">
        <v>0</v>
      </c>
      <c r="J67">
        <v>0</v>
      </c>
      <c r="K67" s="21">
        <f t="shared" si="1"/>
        <v>0</v>
      </c>
    </row>
    <row r="68" spans="1:11" ht="12.75">
      <c r="A68" s="35" t="e">
        <f>+#REF!</f>
        <v>#REF!</v>
      </c>
      <c r="B68" s="18" t="e">
        <f>CONCATENATE(MID(#REF!,1,2),"0000")</f>
        <v>#REF!</v>
      </c>
      <c r="D68" s="18" t="s">
        <v>170</v>
      </c>
      <c r="E68" s="18" t="s">
        <v>469</v>
      </c>
      <c r="H68" s="21">
        <f>IF('EP3PRESUPUESTO EXPLOTACION'!D38&gt;=0,'EP3PRESUPUESTO EXPLOTACION'!D38,0)</f>
        <v>0</v>
      </c>
      <c r="I68">
        <v>0</v>
      </c>
      <c r="J68">
        <v>0</v>
      </c>
      <c r="K68" s="21">
        <f t="shared" si="1"/>
        <v>0</v>
      </c>
    </row>
    <row r="69" spans="1:11" ht="12.75">
      <c r="A69" s="35" t="e">
        <f>+#REF!</f>
        <v>#REF!</v>
      </c>
      <c r="B69" s="18" t="e">
        <f>CONCATENATE(MID(#REF!,1,2),"0000")</f>
        <v>#REF!</v>
      </c>
      <c r="D69" s="18" t="s">
        <v>170</v>
      </c>
      <c r="E69" s="18" t="s">
        <v>470</v>
      </c>
      <c r="H69" s="21">
        <f>IF('EP3PRESUPUESTO EXPLOTACION'!D40&gt;=0,'EP3PRESUPUESTO EXPLOTACION'!D40,0)</f>
        <v>242000</v>
      </c>
      <c r="I69">
        <v>0</v>
      </c>
      <c r="J69">
        <v>0</v>
      </c>
      <c r="K69" s="21">
        <f t="shared" si="1"/>
        <v>242000</v>
      </c>
    </row>
    <row r="70" spans="1:11" ht="12.75">
      <c r="A70" s="35" t="e">
        <f>+#REF!</f>
        <v>#REF!</v>
      </c>
      <c r="B70" s="18" t="e">
        <f>CONCATENATE(MID(#REF!,1,2),"0000")</f>
        <v>#REF!</v>
      </c>
      <c r="D70" s="18" t="s">
        <v>170</v>
      </c>
      <c r="E70" s="18" t="s">
        <v>471</v>
      </c>
      <c r="H70" s="21">
        <f>IF('EP3PRESUPUESTO EXPLOTACION'!D42&gt;=0,'EP3PRESUPUESTO EXPLOTACION'!D42,0)</f>
        <v>0</v>
      </c>
      <c r="I70">
        <v>0</v>
      </c>
      <c r="J70">
        <v>0</v>
      </c>
      <c r="K70" s="21">
        <f t="shared" si="1"/>
        <v>0</v>
      </c>
    </row>
    <row r="71" spans="1:11" ht="12.75">
      <c r="A71" s="35" t="e">
        <f>+#REF!</f>
        <v>#REF!</v>
      </c>
      <c r="B71" s="18" t="e">
        <f>CONCATENATE(MID(#REF!,1,2),"0000")</f>
        <v>#REF!</v>
      </c>
      <c r="D71" s="18" t="s">
        <v>170</v>
      </c>
      <c r="E71" s="18" t="s">
        <v>472</v>
      </c>
      <c r="H71" s="21">
        <f>IF('EP3PRESUPUESTO EXPLOTACION'!D44&gt;=0,'EP3PRESUPUESTO EXPLOTACION'!D44,0)</f>
        <v>0</v>
      </c>
      <c r="I71">
        <v>0</v>
      </c>
      <c r="J71">
        <v>0</v>
      </c>
      <c r="K71" s="21">
        <f t="shared" si="1"/>
        <v>0</v>
      </c>
    </row>
    <row r="72" spans="1:11" ht="12.75">
      <c r="A72" s="35" t="e">
        <f>+#REF!</f>
        <v>#REF!</v>
      </c>
      <c r="B72" s="18" t="e">
        <f>CONCATENATE(MID(#REF!,1,2),"0000")</f>
        <v>#REF!</v>
      </c>
      <c r="D72" s="18" t="s">
        <v>170</v>
      </c>
      <c r="E72" s="18" t="s">
        <v>473</v>
      </c>
      <c r="H72" s="21">
        <f>IF('EP3PRESUPUESTO EXPLOTACION'!D45&gt;=0,'EP3PRESUPUESTO EXPLOTACION'!D45,0)</f>
        <v>0</v>
      </c>
      <c r="I72">
        <v>0</v>
      </c>
      <c r="J72">
        <v>0</v>
      </c>
      <c r="K72" s="21">
        <f t="shared" si="1"/>
        <v>0</v>
      </c>
    </row>
    <row r="73" spans="1:11" ht="12.75">
      <c r="A73" s="35" t="e">
        <f>+#REF!</f>
        <v>#REF!</v>
      </c>
      <c r="B73" s="18" t="e">
        <f>CONCATENATE(MID(#REF!,1,2),"0000")</f>
        <v>#REF!</v>
      </c>
      <c r="D73" s="18" t="s">
        <v>170</v>
      </c>
      <c r="E73" s="18" t="s">
        <v>474</v>
      </c>
      <c r="H73" s="21">
        <f>IF('EP3PRESUPUESTO EXPLOTACION'!D47&gt;=0,'EP3PRESUPUESTO EXPLOTACION'!D47,0)</f>
        <v>0</v>
      </c>
      <c r="I73">
        <v>0</v>
      </c>
      <c r="J73">
        <v>0</v>
      </c>
      <c r="K73" s="21">
        <f t="shared" si="1"/>
        <v>0</v>
      </c>
    </row>
    <row r="74" spans="1:11" ht="12.75">
      <c r="A74" s="35" t="e">
        <f>+#REF!</f>
        <v>#REF!</v>
      </c>
      <c r="B74" s="18" t="e">
        <f>CONCATENATE(MID(#REF!,1,2),"0000")</f>
        <v>#REF!</v>
      </c>
      <c r="D74" s="18" t="s">
        <v>170</v>
      </c>
      <c r="E74" s="18" t="s">
        <v>475</v>
      </c>
      <c r="H74" s="21">
        <f>IF('EP3PRESUPUESTO EXPLOTACION'!D49&gt;=0,'EP3PRESUPUESTO EXPLOTACION'!D49,0)</f>
        <v>0</v>
      </c>
      <c r="I74">
        <v>0</v>
      </c>
      <c r="J74">
        <v>0</v>
      </c>
      <c r="K74" s="21">
        <f t="shared" si="1"/>
        <v>0</v>
      </c>
    </row>
    <row r="75" spans="1:11" ht="12.75">
      <c r="A75" s="35" t="e">
        <f>+#REF!</f>
        <v>#REF!</v>
      </c>
      <c r="B75" s="18" t="e">
        <f>CONCATENATE(MID(#REF!,1,2),"0000")</f>
        <v>#REF!</v>
      </c>
      <c r="D75" s="18" t="s">
        <v>170</v>
      </c>
      <c r="E75" s="18" t="s">
        <v>476</v>
      </c>
      <c r="H75" s="21">
        <f>IF('EP3PRESUPUESTO EXPLOTACION'!D52&gt;=0,'EP3PRESUPUESTO EXPLOTACION'!D52,0)</f>
        <v>0</v>
      </c>
      <c r="I75">
        <v>0</v>
      </c>
      <c r="J75">
        <v>0</v>
      </c>
      <c r="K75" s="21">
        <f t="shared" si="1"/>
        <v>0</v>
      </c>
    </row>
    <row r="76" spans="1:11" ht="12.75">
      <c r="A76" s="35" t="e">
        <f>+#REF!</f>
        <v>#REF!</v>
      </c>
      <c r="B76" s="18" t="e">
        <f>CONCATENATE(MID(#REF!,1,2),"0000")</f>
        <v>#REF!</v>
      </c>
      <c r="D76" s="18" t="s">
        <v>170</v>
      </c>
      <c r="E76" s="18" t="s">
        <v>477</v>
      </c>
      <c r="H76" s="21">
        <f>IF('EP3PRESUPUESTO EXPLOTACION'!D53&gt;=0,'EP3PRESUPUESTO EXPLOTACION'!D53,0)</f>
        <v>0</v>
      </c>
      <c r="I76">
        <v>0</v>
      </c>
      <c r="J76">
        <v>0</v>
      </c>
      <c r="K76" s="21">
        <f t="shared" si="1"/>
        <v>0</v>
      </c>
    </row>
    <row r="77" spans="1:11" ht="12.75">
      <c r="A77" s="35" t="e">
        <f>+#REF!</f>
        <v>#REF!</v>
      </c>
      <c r="B77" s="18" t="e">
        <f>CONCATENATE(MID(#REF!,1,2),"0000")</f>
        <v>#REF!</v>
      </c>
      <c r="D77" s="18" t="s">
        <v>170</v>
      </c>
      <c r="E77" s="18" t="s">
        <v>478</v>
      </c>
      <c r="H77" s="21">
        <f>IF('EP3PRESUPUESTO EXPLOTACION'!D55&gt;=0,'EP3PRESUPUESTO EXPLOTACION'!D55,0)</f>
        <v>0</v>
      </c>
      <c r="I77">
        <v>0</v>
      </c>
      <c r="J77">
        <v>0</v>
      </c>
      <c r="K77" s="21">
        <f t="shared" si="1"/>
        <v>0</v>
      </c>
    </row>
    <row r="78" spans="1:11" ht="12.75">
      <c r="A78" s="35" t="e">
        <f>+#REF!</f>
        <v>#REF!</v>
      </c>
      <c r="B78" s="18" t="e">
        <f>CONCATENATE(MID(#REF!,1,2),"0000")</f>
        <v>#REF!</v>
      </c>
      <c r="D78" s="18" t="s">
        <v>170</v>
      </c>
      <c r="E78" s="18" t="s">
        <v>479</v>
      </c>
      <c r="H78" s="21">
        <f>IF('EP3PRESUPUESTO EXPLOTACION'!D56&gt;=0,'EP3PRESUPUESTO EXPLOTACION'!D56,0)</f>
        <v>0</v>
      </c>
      <c r="I78">
        <v>0</v>
      </c>
      <c r="J78">
        <v>0</v>
      </c>
      <c r="K78" s="21">
        <f t="shared" si="1"/>
        <v>0</v>
      </c>
    </row>
    <row r="79" spans="1:11" ht="12.75">
      <c r="A79" s="35" t="e">
        <f>+#REF!</f>
        <v>#REF!</v>
      </c>
      <c r="B79" s="18" t="e">
        <f>CONCATENATE(MID(#REF!,1,2),"0000")</f>
        <v>#REF!</v>
      </c>
      <c r="D79" s="18" t="s">
        <v>170</v>
      </c>
      <c r="E79" s="18" t="s">
        <v>480</v>
      </c>
      <c r="H79" s="21">
        <f>IF('EP3PRESUPUESTO EXPLOTACION'!D57&gt;=0,'EP3PRESUPUESTO EXPLOTACION'!D57,0)</f>
        <v>0</v>
      </c>
      <c r="I79">
        <v>0</v>
      </c>
      <c r="J79">
        <v>0</v>
      </c>
      <c r="K79" s="21">
        <f t="shared" si="1"/>
        <v>0</v>
      </c>
    </row>
    <row r="80" spans="1:11" ht="12.75">
      <c r="A80" s="35" t="e">
        <f>+#REF!</f>
        <v>#REF!</v>
      </c>
      <c r="B80" s="18" t="e">
        <f>CONCATENATE(MID(#REF!,1,2),"0000")</f>
        <v>#REF!</v>
      </c>
      <c r="D80" s="18" t="s">
        <v>170</v>
      </c>
      <c r="E80" s="18" t="s">
        <v>481</v>
      </c>
      <c r="H80" s="21">
        <f>IF('EP3PRESUPUESTO EXPLOTACION'!D59&gt;=0,'EP3PRESUPUESTO EXPLOTACION'!D59,0)</f>
        <v>0</v>
      </c>
      <c r="I80">
        <v>0</v>
      </c>
      <c r="J80">
        <v>0</v>
      </c>
      <c r="K80" s="21">
        <f t="shared" si="1"/>
        <v>0</v>
      </c>
    </row>
    <row r="81" spans="1:11" ht="12.75">
      <c r="A81" s="35" t="e">
        <f>+#REF!</f>
        <v>#REF!</v>
      </c>
      <c r="B81" s="18" t="e">
        <f>CONCATENATE(MID(#REF!,1,2),"0000")</f>
        <v>#REF!</v>
      </c>
      <c r="D81" s="18" t="s">
        <v>170</v>
      </c>
      <c r="E81" s="18" t="s">
        <v>482</v>
      </c>
      <c r="H81" s="21">
        <f>IF('EP3PRESUPUESTO EXPLOTACION'!D60&gt;=0,'EP3PRESUPUESTO EXPLOTACION'!D60,0)</f>
        <v>0</v>
      </c>
      <c r="I81">
        <v>0</v>
      </c>
      <c r="J81">
        <v>0</v>
      </c>
      <c r="K81" s="21">
        <f t="shared" si="1"/>
        <v>0</v>
      </c>
    </row>
    <row r="82" spans="1:11" ht="12.75">
      <c r="A82" s="35" t="e">
        <f>+#REF!</f>
        <v>#REF!</v>
      </c>
      <c r="B82" s="18" t="e">
        <f>CONCATENATE(MID(#REF!,1,2),"0000")</f>
        <v>#REF!</v>
      </c>
      <c r="D82" s="18" t="s">
        <v>170</v>
      </c>
      <c r="E82" s="18" t="s">
        <v>483</v>
      </c>
      <c r="H82" s="21">
        <f>IF('EP3PRESUPUESTO EXPLOTACION'!D62&gt;=0,'EP3PRESUPUESTO EXPLOTACION'!D62,0)</f>
        <v>0</v>
      </c>
      <c r="I82">
        <v>0</v>
      </c>
      <c r="J82">
        <v>0</v>
      </c>
      <c r="K82" s="21">
        <f t="shared" si="1"/>
        <v>0</v>
      </c>
    </row>
    <row r="83" spans="1:11" ht="12.75">
      <c r="A83" s="35" t="e">
        <f>+#REF!</f>
        <v>#REF!</v>
      </c>
      <c r="B83" s="18" t="e">
        <f>CONCATENATE(MID(#REF!,1,2),"0000")</f>
        <v>#REF!</v>
      </c>
      <c r="D83" s="18" t="s">
        <v>170</v>
      </c>
      <c r="E83" s="18" t="s">
        <v>484</v>
      </c>
      <c r="H83" s="21">
        <f>IF('EP3PRESUPUESTO EXPLOTACION'!D64&gt;=0,'EP3PRESUPUESTO EXPLOTACION'!D64,0)</f>
        <v>0</v>
      </c>
      <c r="I83">
        <v>0</v>
      </c>
      <c r="J83">
        <v>0</v>
      </c>
      <c r="K83" s="21">
        <f t="shared" si="1"/>
        <v>0</v>
      </c>
    </row>
    <row r="84" spans="1:11" ht="12.75">
      <c r="A84" s="35" t="e">
        <f>+#REF!</f>
        <v>#REF!</v>
      </c>
      <c r="B84" s="18" t="e">
        <f>CONCATENATE(MID(#REF!,1,2),"0000")</f>
        <v>#REF!</v>
      </c>
      <c r="D84" s="18" t="s">
        <v>170</v>
      </c>
      <c r="E84" s="18" t="s">
        <v>485</v>
      </c>
      <c r="H84" s="21">
        <f>IF('EP3PRESUPUESTO EXPLOTACION'!D65&gt;=0,'EP3PRESUPUESTO EXPLOTACION'!D65,0)</f>
        <v>0</v>
      </c>
      <c r="I84">
        <v>0</v>
      </c>
      <c r="J84">
        <v>0</v>
      </c>
      <c r="K84" s="21">
        <f t="shared" si="1"/>
        <v>0</v>
      </c>
    </row>
    <row r="85" spans="1:11" ht="12.75">
      <c r="A85" s="35" t="e">
        <f>+#REF!</f>
        <v>#REF!</v>
      </c>
      <c r="B85" s="18" t="e">
        <f>CONCATENATE(MID(#REF!,1,2),"0000")</f>
        <v>#REF!</v>
      </c>
      <c r="D85" s="18" t="s">
        <v>170</v>
      </c>
      <c r="E85" s="18" t="s">
        <v>486</v>
      </c>
      <c r="H85" s="21">
        <f>IF('EP3PRESUPUESTO EXPLOTACION'!D69&gt;=0,'EP3PRESUPUESTO EXPLOTACION'!D69,0)</f>
        <v>0</v>
      </c>
      <c r="I85">
        <v>0</v>
      </c>
      <c r="J85">
        <v>0</v>
      </c>
      <c r="K85" s="21">
        <f t="shared" si="1"/>
        <v>0</v>
      </c>
    </row>
    <row r="86" spans="1:11" ht="12.75">
      <c r="A86" s="35" t="e">
        <f>+#REF!</f>
        <v>#REF!</v>
      </c>
      <c r="B86" s="18" t="e">
        <f>CONCATENATE(MID(#REF!,1,2),"0000")</f>
        <v>#REF!</v>
      </c>
      <c r="D86" s="18" t="s">
        <v>170</v>
      </c>
      <c r="E86" s="18" t="s">
        <v>487</v>
      </c>
      <c r="H86" s="21">
        <f>IF('EP3PRESUPUESTO EXPLOTACION'!D73&gt;=0,'EP3PRESUPUESTO EXPLOTACION'!D73,0)</f>
        <v>0</v>
      </c>
      <c r="I86">
        <v>0</v>
      </c>
      <c r="J86">
        <v>0</v>
      </c>
      <c r="K86" s="21">
        <f t="shared" si="1"/>
        <v>0</v>
      </c>
    </row>
    <row r="87" spans="1:11" ht="12.75">
      <c r="A87" s="35" t="e">
        <f>+#REF!</f>
        <v>#REF!</v>
      </c>
      <c r="B87" s="18" t="e">
        <f>CONCATENATE(MID(#REF!,1,2),"0000")</f>
        <v>#REF!</v>
      </c>
      <c r="D87" s="18" t="s">
        <v>170</v>
      </c>
      <c r="E87" s="35" t="str">
        <f>+'EP2 PRESUPUESTO ADMINIS INGRES'!B13</f>
        <v>10000</v>
      </c>
      <c r="H87" s="21">
        <f>+'EP2 PRESUPUESTO ADMINIS INGRES'!C13</f>
        <v>0</v>
      </c>
      <c r="I87">
        <v>0</v>
      </c>
      <c r="J87">
        <v>0</v>
      </c>
      <c r="K87" s="21">
        <f>+H87</f>
        <v>0</v>
      </c>
    </row>
    <row r="88" spans="1:11" ht="12.75">
      <c r="A88" s="35" t="e">
        <f>+#REF!</f>
        <v>#REF!</v>
      </c>
      <c r="B88" s="18" t="e">
        <f>CONCATENATE(MID(#REF!,1,2),"0000")</f>
        <v>#REF!</v>
      </c>
      <c r="D88" s="18" t="s">
        <v>170</v>
      </c>
      <c r="E88" s="35" t="str">
        <f>+'EP2 PRESUPUESTO ADMINIS INGRES'!B14</f>
        <v>11000</v>
      </c>
      <c r="H88" s="21">
        <f>+'EP2 PRESUPUESTO ADMINIS INGRES'!C14</f>
        <v>0</v>
      </c>
      <c r="I88">
        <v>0</v>
      </c>
      <c r="J88">
        <v>0</v>
      </c>
      <c r="K88" s="21">
        <f aca="true" t="shared" si="2" ref="K88:K119">+H88</f>
        <v>0</v>
      </c>
    </row>
    <row r="89" spans="1:11" ht="12.75">
      <c r="A89" s="35" t="e">
        <f>+#REF!</f>
        <v>#REF!</v>
      </c>
      <c r="B89" s="18" t="e">
        <f>CONCATENATE(MID(#REF!,1,2),"0000")</f>
        <v>#REF!</v>
      </c>
      <c r="D89" s="18" t="s">
        <v>170</v>
      </c>
      <c r="E89" s="35" t="str">
        <f>+'EP2 PRESUPUESTO ADMINIS INGRES'!B16</f>
        <v>20000</v>
      </c>
      <c r="H89" s="21">
        <f>+'EP2 PRESUPUESTO ADMINIS INGRES'!C16</f>
        <v>0</v>
      </c>
      <c r="I89">
        <v>0</v>
      </c>
      <c r="J89">
        <v>0</v>
      </c>
      <c r="K89" s="21">
        <f t="shared" si="2"/>
        <v>0</v>
      </c>
    </row>
    <row r="90" spans="1:11" ht="12.75">
      <c r="A90" s="35" t="e">
        <f>+#REF!</f>
        <v>#REF!</v>
      </c>
      <c r="B90" s="18" t="e">
        <f>CONCATENATE(MID(#REF!,1,2),"0000")</f>
        <v>#REF!</v>
      </c>
      <c r="D90" s="18" t="s">
        <v>170</v>
      </c>
      <c r="E90" s="35" t="str">
        <f>+'EP2 PRESUPUESTO ADMINIS INGRES'!B17</f>
        <v>21001</v>
      </c>
      <c r="H90" s="21">
        <f>+'EP2 PRESUPUESTO ADMINIS INGRES'!C17</f>
        <v>0</v>
      </c>
      <c r="I90">
        <v>0</v>
      </c>
      <c r="J90">
        <v>0</v>
      </c>
      <c r="K90" s="21">
        <f t="shared" si="2"/>
        <v>0</v>
      </c>
    </row>
    <row r="91" spans="1:11" ht="12.75">
      <c r="A91" s="35" t="e">
        <f>+#REF!</f>
        <v>#REF!</v>
      </c>
      <c r="B91" s="18" t="e">
        <f>CONCATENATE(MID(#REF!,1,2),"0000")</f>
        <v>#REF!</v>
      </c>
      <c r="D91" s="18" t="s">
        <v>170</v>
      </c>
      <c r="E91" s="35" t="str">
        <f>+'EP2 PRESUPUESTO ADMINIS INGRES'!B18</f>
        <v>22000</v>
      </c>
      <c r="H91" s="21">
        <f>+'EP2 PRESUPUESTO ADMINIS INGRES'!C18</f>
        <v>0</v>
      </c>
      <c r="I91">
        <v>0</v>
      </c>
      <c r="J91">
        <v>0</v>
      </c>
      <c r="K91" s="21">
        <f t="shared" si="2"/>
        <v>0</v>
      </c>
    </row>
    <row r="92" spans="1:11" ht="12.75">
      <c r="A92" s="35" t="e">
        <f>+#REF!</f>
        <v>#REF!</v>
      </c>
      <c r="B92" s="18" t="e">
        <f>CONCATENATE(MID(#REF!,1,2),"0000")</f>
        <v>#REF!</v>
      </c>
      <c r="D92" s="18" t="s">
        <v>170</v>
      </c>
      <c r="E92" s="35" t="str">
        <f>+'EP2 PRESUPUESTO ADMINIS INGRES'!B19</f>
        <v>25000</v>
      </c>
      <c r="H92" s="21">
        <f>+'EP2 PRESUPUESTO ADMINIS INGRES'!C19</f>
        <v>0</v>
      </c>
      <c r="I92">
        <v>0</v>
      </c>
      <c r="J92">
        <v>0</v>
      </c>
      <c r="K92" s="21">
        <f t="shared" si="2"/>
        <v>0</v>
      </c>
    </row>
    <row r="93" spans="1:11" ht="12.75">
      <c r="A93" s="35" t="e">
        <f>+#REF!</f>
        <v>#REF!</v>
      </c>
      <c r="B93" s="18" t="e">
        <f>CONCATENATE(MID(#REF!,1,2),"0000")</f>
        <v>#REF!</v>
      </c>
      <c r="D93" s="18" t="s">
        <v>170</v>
      </c>
      <c r="E93" s="35" t="str">
        <f>+'EP2 PRESUPUESTO ADMINIS INGRES'!B20</f>
        <v>26000</v>
      </c>
      <c r="H93" s="21">
        <f>+'EP2 PRESUPUESTO ADMINIS INGRES'!C20</f>
        <v>0</v>
      </c>
      <c r="I93">
        <v>0</v>
      </c>
      <c r="J93">
        <v>0</v>
      </c>
      <c r="K93" s="21">
        <f t="shared" si="2"/>
        <v>0</v>
      </c>
    </row>
    <row r="94" spans="1:11" ht="12.75">
      <c r="A94" s="35" t="e">
        <f>+#REF!</f>
        <v>#REF!</v>
      </c>
      <c r="B94" s="18" t="e">
        <f>CONCATENATE(MID(#REF!,1,2),"0000")</f>
        <v>#REF!</v>
      </c>
      <c r="D94" s="18" t="s">
        <v>170</v>
      </c>
      <c r="E94" s="35" t="str">
        <f>+'EP2 PRESUPUESTO ADMINIS INGRES'!B22</f>
        <v>30000</v>
      </c>
      <c r="H94" s="21" t="e">
        <f>+'EP2 PRESUPUESTO ADMINIS INGRES'!#REF!</f>
        <v>#REF!</v>
      </c>
      <c r="I94">
        <v>0</v>
      </c>
      <c r="J94">
        <v>0</v>
      </c>
      <c r="K94" s="21" t="e">
        <f t="shared" si="2"/>
        <v>#REF!</v>
      </c>
    </row>
    <row r="95" spans="1:11" ht="12.75">
      <c r="A95" s="35" t="e">
        <f>+#REF!</f>
        <v>#REF!</v>
      </c>
      <c r="B95" s="18" t="e">
        <f>CONCATENATE(MID(#REF!,1,2),"0000")</f>
        <v>#REF!</v>
      </c>
      <c r="D95" s="18" t="s">
        <v>170</v>
      </c>
      <c r="E95" s="35" t="str">
        <f>+'EP2 PRESUPUESTO ADMINIS INGRES'!B23</f>
        <v>31000</v>
      </c>
      <c r="H95" s="21">
        <f>+'EP2 PRESUPUESTO ADMINIS INGRES'!C23</f>
        <v>0</v>
      </c>
      <c r="I95">
        <v>0</v>
      </c>
      <c r="J95">
        <v>0</v>
      </c>
      <c r="K95" s="21">
        <f t="shared" si="2"/>
        <v>0</v>
      </c>
    </row>
    <row r="96" spans="1:11" ht="12.75">
      <c r="A96" s="35" t="e">
        <f>+#REF!</f>
        <v>#REF!</v>
      </c>
      <c r="B96" s="18" t="e">
        <f>CONCATENATE(MID(#REF!,1,2),"0000")</f>
        <v>#REF!</v>
      </c>
      <c r="D96" s="18" t="s">
        <v>170</v>
      </c>
      <c r="E96" s="35" t="str">
        <f>+'EP2 PRESUPUESTO ADMINIS INGRES'!B24</f>
        <v>32000</v>
      </c>
      <c r="H96" s="21">
        <f>+'EP2 PRESUPUESTO ADMINIS INGRES'!C22</f>
        <v>997043</v>
      </c>
      <c r="I96">
        <v>0</v>
      </c>
      <c r="J96">
        <v>0</v>
      </c>
      <c r="K96" s="21">
        <f t="shared" si="2"/>
        <v>997043</v>
      </c>
    </row>
    <row r="97" spans="1:11" ht="12.75">
      <c r="A97" s="35" t="e">
        <f>+#REF!</f>
        <v>#REF!</v>
      </c>
      <c r="B97" s="18" t="e">
        <f>CONCATENATE(MID(#REF!,1,2),"0000")</f>
        <v>#REF!</v>
      </c>
      <c r="D97" s="18" t="s">
        <v>170</v>
      </c>
      <c r="E97" s="35" t="str">
        <f>+'EP2 PRESUPUESTO ADMINIS INGRES'!B25</f>
        <v>33000</v>
      </c>
      <c r="H97" s="21">
        <f>+'EP2 PRESUPUESTO ADMINIS INGRES'!C25</f>
        <v>0</v>
      </c>
      <c r="I97">
        <v>0</v>
      </c>
      <c r="J97">
        <v>0</v>
      </c>
      <c r="K97" s="21">
        <f t="shared" si="2"/>
        <v>0</v>
      </c>
    </row>
    <row r="98" spans="1:11" ht="12.75">
      <c r="A98" s="35" t="e">
        <f>+#REF!</f>
        <v>#REF!</v>
      </c>
      <c r="B98" s="18" t="e">
        <f>CONCATENATE(MID(#REF!,1,2),"0000")</f>
        <v>#REF!</v>
      </c>
      <c r="D98" s="18" t="s">
        <v>170</v>
      </c>
      <c r="E98" s="35" t="str">
        <f>+'EP2 PRESUPUESTO ADMINIS INGRES'!B26</f>
        <v>34001</v>
      </c>
      <c r="H98" s="21">
        <f>+'EP2 PRESUPUESTO ADMINIS INGRES'!C26</f>
        <v>0</v>
      </c>
      <c r="I98">
        <v>0</v>
      </c>
      <c r="J98">
        <v>0</v>
      </c>
      <c r="K98" s="21">
        <f t="shared" si="2"/>
        <v>0</v>
      </c>
    </row>
    <row r="99" spans="1:11" ht="12.75">
      <c r="A99" s="35" t="e">
        <f>+#REF!</f>
        <v>#REF!</v>
      </c>
      <c r="B99" s="18" t="e">
        <f>CONCATENATE(MID(#REF!,1,2),"0000")</f>
        <v>#REF!</v>
      </c>
      <c r="D99" s="18" t="s">
        <v>170</v>
      </c>
      <c r="E99" s="35" t="str">
        <f>+'EP2 PRESUPUESTO ADMINIS INGRES'!B27</f>
        <v>38000</v>
      </c>
      <c r="H99" s="21">
        <f>+'EP2 PRESUPUESTO ADMINIS INGRES'!C27</f>
        <v>0</v>
      </c>
      <c r="I99">
        <v>0</v>
      </c>
      <c r="J99">
        <v>0</v>
      </c>
      <c r="K99" s="21">
        <f t="shared" si="2"/>
        <v>0</v>
      </c>
    </row>
    <row r="100" spans="1:11" ht="12.75">
      <c r="A100" s="35" t="e">
        <f>+#REF!</f>
        <v>#REF!</v>
      </c>
      <c r="B100" s="18" t="e">
        <f>CONCATENATE(MID(#REF!,1,2),"0000")</f>
        <v>#REF!</v>
      </c>
      <c r="D100" s="18" t="s">
        <v>170</v>
      </c>
      <c r="E100" s="35" t="str">
        <f>+'EP2 PRESUPUESTO ADMINIS INGRES'!B28</f>
        <v>39100</v>
      </c>
      <c r="H100" s="21">
        <f>+'EP2 PRESUPUESTO ADMINIS INGRES'!C28</f>
        <v>0</v>
      </c>
      <c r="I100">
        <v>0</v>
      </c>
      <c r="J100">
        <v>0</v>
      </c>
      <c r="K100" s="21">
        <f t="shared" si="2"/>
        <v>0</v>
      </c>
    </row>
    <row r="101" spans="1:11" ht="12.75">
      <c r="A101" s="35" t="e">
        <f>+#REF!</f>
        <v>#REF!</v>
      </c>
      <c r="B101" s="18" t="e">
        <f>CONCATENATE(MID(#REF!,1,2),"0000")</f>
        <v>#REF!</v>
      </c>
      <c r="D101" s="18" t="s">
        <v>170</v>
      </c>
      <c r="E101" s="35" t="str">
        <f>+'EP2 PRESUPUESTO ADMINIS INGRES'!B41</f>
        <v>50000</v>
      </c>
      <c r="H101" s="21">
        <f>+'EP2 PRESUPUESTO ADMINIS INGRES'!C41</f>
        <v>0</v>
      </c>
      <c r="I101">
        <v>0</v>
      </c>
      <c r="J101">
        <v>0</v>
      </c>
      <c r="K101" s="21">
        <f t="shared" si="2"/>
        <v>0</v>
      </c>
    </row>
    <row r="102" spans="1:11" ht="12.75">
      <c r="A102" s="35" t="e">
        <f>+#REF!</f>
        <v>#REF!</v>
      </c>
      <c r="B102" s="18" t="e">
        <f>CONCATENATE(MID(#REF!,1,2),"0000")</f>
        <v>#REF!</v>
      </c>
      <c r="D102" s="18" t="s">
        <v>170</v>
      </c>
      <c r="E102" s="35" t="str">
        <f>+'EP2 PRESUPUESTO ADMINIS INGRES'!B42</f>
        <v>51700</v>
      </c>
      <c r="H102" s="21">
        <f>+'EP2 PRESUPUESTO ADMINIS INGRES'!C42</f>
        <v>0</v>
      </c>
      <c r="I102">
        <v>0</v>
      </c>
      <c r="J102">
        <v>0</v>
      </c>
      <c r="K102" s="21">
        <f t="shared" si="2"/>
        <v>0</v>
      </c>
    </row>
    <row r="103" spans="1:11" ht="12.75">
      <c r="A103" s="35" t="e">
        <f>+#REF!</f>
        <v>#REF!</v>
      </c>
      <c r="B103" s="18" t="e">
        <f>CONCATENATE(MID(#REF!,1,2),"0000")</f>
        <v>#REF!</v>
      </c>
      <c r="D103" s="18" t="s">
        <v>170</v>
      </c>
      <c r="E103" s="35" t="str">
        <f>+'EP2 PRESUPUESTO ADMINIS INGRES'!B43</f>
        <v>52000</v>
      </c>
      <c r="H103" s="21">
        <f>+'EP2 PRESUPUESTO ADMINIS INGRES'!C43</f>
        <v>0</v>
      </c>
      <c r="I103">
        <v>0</v>
      </c>
      <c r="J103">
        <v>0</v>
      </c>
      <c r="K103" s="21">
        <f t="shared" si="2"/>
        <v>0</v>
      </c>
    </row>
    <row r="104" spans="1:11" ht="12.75">
      <c r="A104" s="35" t="e">
        <f>+#REF!</f>
        <v>#REF!</v>
      </c>
      <c r="B104" s="18" t="e">
        <f>CONCATENATE(MID(#REF!,1,2),"0000")</f>
        <v>#REF!</v>
      </c>
      <c r="D104" s="18" t="s">
        <v>170</v>
      </c>
      <c r="E104" s="35">
        <f>+'EP2 PRESUPUESTO ADMINIS INGRES'!B44</f>
        <v>53000</v>
      </c>
      <c r="H104" s="21">
        <f>+'EP2 PRESUPUESTO ADMINIS INGRES'!C44</f>
        <v>0</v>
      </c>
      <c r="I104">
        <v>0</v>
      </c>
      <c r="J104">
        <v>0</v>
      </c>
      <c r="K104" s="21">
        <f t="shared" si="2"/>
        <v>0</v>
      </c>
    </row>
    <row r="105" spans="1:11" ht="12.75">
      <c r="A105" s="35" t="e">
        <f>+#REF!</f>
        <v>#REF!</v>
      </c>
      <c r="B105" s="18" t="e">
        <f>CONCATENATE(MID(#REF!,1,2),"0000")</f>
        <v>#REF!</v>
      </c>
      <c r="D105" s="18" t="s">
        <v>170</v>
      </c>
      <c r="E105" s="35" t="str">
        <f>+'EP2 PRESUPUESTO ADMINIS INGRES'!B45</f>
        <v>54000</v>
      </c>
      <c r="H105" s="21">
        <f>+'EP2 PRESUPUESTO ADMINIS INGRES'!C45</f>
        <v>0</v>
      </c>
      <c r="I105">
        <v>0</v>
      </c>
      <c r="J105">
        <v>0</v>
      </c>
      <c r="K105" s="21">
        <f t="shared" si="2"/>
        <v>0</v>
      </c>
    </row>
    <row r="106" spans="1:11" ht="12.75">
      <c r="A106" s="35" t="e">
        <f>+#REF!</f>
        <v>#REF!</v>
      </c>
      <c r="B106" s="18" t="e">
        <f>CONCATENATE(MID(#REF!,1,2),"0000")</f>
        <v>#REF!</v>
      </c>
      <c r="D106" s="18" t="s">
        <v>170</v>
      </c>
      <c r="E106" s="35" t="str">
        <f>+'EP2 PRESUPUESTO ADMINIS INGRES'!B46</f>
        <v>55000</v>
      </c>
      <c r="H106" s="21">
        <f>+'EP2 PRESUPUESTO ADMINIS INGRES'!C46</f>
        <v>0</v>
      </c>
      <c r="I106">
        <v>0</v>
      </c>
      <c r="J106">
        <v>0</v>
      </c>
      <c r="K106" s="21">
        <f t="shared" si="2"/>
        <v>0</v>
      </c>
    </row>
    <row r="107" spans="1:11" ht="12.75">
      <c r="A107" s="35" t="e">
        <f>+#REF!</f>
        <v>#REF!</v>
      </c>
      <c r="B107" s="18" t="e">
        <f>CONCATENATE(MID(#REF!,1,2),"0000")</f>
        <v>#REF!</v>
      </c>
      <c r="D107" s="18" t="s">
        <v>170</v>
      </c>
      <c r="E107" s="35" t="str">
        <f>+'EP2 PRESUPUESTO ADMINIS INGRES'!B47</f>
        <v>57000</v>
      </c>
      <c r="H107" s="21">
        <f>+'EP2 PRESUPUESTO ADMINIS INGRES'!C47</f>
        <v>0</v>
      </c>
      <c r="I107">
        <v>0</v>
      </c>
      <c r="J107">
        <v>0</v>
      </c>
      <c r="K107" s="21">
        <f t="shared" si="2"/>
        <v>0</v>
      </c>
    </row>
    <row r="108" spans="1:11" ht="12.75">
      <c r="A108" s="35" t="e">
        <f>+#REF!</f>
        <v>#REF!</v>
      </c>
      <c r="B108" s="18" t="e">
        <f>CONCATENATE(MID(#REF!,1,2),"0000")</f>
        <v>#REF!</v>
      </c>
      <c r="D108" s="18" t="s">
        <v>170</v>
      </c>
      <c r="E108" s="35" t="str">
        <f>+'EP2 PRESUPUESTO ADMINIS INGRES'!B48</f>
        <v>58000</v>
      </c>
      <c r="H108" s="21">
        <f>+'EP2 PRESUPUESTO ADMINIS INGRES'!C48</f>
        <v>0</v>
      </c>
      <c r="I108">
        <v>0</v>
      </c>
      <c r="J108">
        <v>0</v>
      </c>
      <c r="K108" s="21">
        <f t="shared" si="2"/>
        <v>0</v>
      </c>
    </row>
    <row r="109" spans="1:11" ht="12.75">
      <c r="A109" s="35" t="e">
        <f>+#REF!</f>
        <v>#REF!</v>
      </c>
      <c r="B109" s="18" t="e">
        <f>CONCATENATE(MID(#REF!,1,2),"0000")</f>
        <v>#REF!</v>
      </c>
      <c r="D109" s="18" t="s">
        <v>170</v>
      </c>
      <c r="E109" s="35" t="str">
        <f>+'EP2 PRESUPUESTO ADMINIS INGRES'!B49</f>
        <v>59000</v>
      </c>
      <c r="H109" s="21">
        <f>+'EP2 PRESUPUESTO ADMINIS INGRES'!C49</f>
        <v>0</v>
      </c>
      <c r="I109">
        <v>0</v>
      </c>
      <c r="J109">
        <v>0</v>
      </c>
      <c r="K109" s="21">
        <f t="shared" si="2"/>
        <v>0</v>
      </c>
    </row>
    <row r="110" spans="1:11" ht="12.75">
      <c r="A110" s="35" t="e">
        <f>+#REF!</f>
        <v>#REF!</v>
      </c>
      <c r="B110" s="18" t="e">
        <f>CONCATENATE(MID(#REF!,1,2),"0000")</f>
        <v>#REF!</v>
      </c>
      <c r="D110" s="18" t="s">
        <v>170</v>
      </c>
      <c r="E110" s="35" t="str">
        <f>+'EP2 PRESUPUESTO ADMINIS INGRES'!B53</f>
        <v>60000</v>
      </c>
      <c r="H110" s="21">
        <f>+'EP2 PRESUPUESTO ADMINIS INGRES'!C53</f>
        <v>0</v>
      </c>
      <c r="I110">
        <v>0</v>
      </c>
      <c r="J110">
        <v>0</v>
      </c>
      <c r="K110" s="21">
        <f t="shared" si="2"/>
        <v>0</v>
      </c>
    </row>
    <row r="111" spans="1:11" ht="12.75">
      <c r="A111" s="35" t="e">
        <f>+#REF!</f>
        <v>#REF!</v>
      </c>
      <c r="B111" s="18" t="e">
        <f>CONCATENATE(MID(#REF!,1,2),"0000")</f>
        <v>#REF!</v>
      </c>
      <c r="D111" s="18" t="s">
        <v>170</v>
      </c>
      <c r="E111" s="35" t="str">
        <f>+'EP2 PRESUPUESTO ADMINIS INGRES'!B54</f>
        <v>61000</v>
      </c>
      <c r="H111" s="21">
        <f>+'EP2 PRESUPUESTO ADMINIS INGRES'!C54</f>
        <v>0</v>
      </c>
      <c r="I111">
        <v>0</v>
      </c>
      <c r="J111">
        <v>0</v>
      </c>
      <c r="K111" s="21">
        <f t="shared" si="2"/>
        <v>0</v>
      </c>
    </row>
    <row r="112" spans="1:11" ht="12.75">
      <c r="A112" s="35" t="e">
        <f>+#REF!</f>
        <v>#REF!</v>
      </c>
      <c r="B112" s="18" t="e">
        <f>CONCATENATE(MID(#REF!,1,2),"0000")</f>
        <v>#REF!</v>
      </c>
      <c r="D112" s="18" t="s">
        <v>170</v>
      </c>
      <c r="E112" s="35" t="str">
        <f>+'EP2 PRESUPUESTO ADMINIS INGRES'!B55</f>
        <v>68000</v>
      </c>
      <c r="H112" s="21">
        <f>+'EP2 PRESUPUESTO ADMINIS INGRES'!C55</f>
        <v>0</v>
      </c>
      <c r="I112">
        <v>0</v>
      </c>
      <c r="J112">
        <v>0</v>
      </c>
      <c r="K112" s="21">
        <f t="shared" si="2"/>
        <v>0</v>
      </c>
    </row>
    <row r="113" spans="1:11" ht="12.75">
      <c r="A113" s="35" t="e">
        <f>+#REF!</f>
        <v>#REF!</v>
      </c>
      <c r="B113" s="18" t="e">
        <f>CONCATENATE(MID(#REF!,1,2),"0000")</f>
        <v>#REF!</v>
      </c>
      <c r="D113" s="18" t="s">
        <v>170</v>
      </c>
      <c r="E113" s="35">
        <f>+'EP2 PRESUPUESTO ADMINIS INGRES'!B71</f>
        <v>80000</v>
      </c>
      <c r="H113" s="21">
        <f>+'EP2 PRESUPUESTO ADMINIS INGRES'!C71</f>
        <v>0</v>
      </c>
      <c r="I113">
        <v>0</v>
      </c>
      <c r="J113">
        <v>0</v>
      </c>
      <c r="K113" s="21">
        <f t="shared" si="2"/>
        <v>0</v>
      </c>
    </row>
    <row r="114" spans="1:11" ht="12.75">
      <c r="A114" s="35" t="e">
        <f>+#REF!</f>
        <v>#REF!</v>
      </c>
      <c r="B114" s="18" t="e">
        <f>CONCATENATE(MID(#REF!,1,2),"0000")</f>
        <v>#REF!</v>
      </c>
      <c r="D114" s="18" t="s">
        <v>170</v>
      </c>
      <c r="E114" s="35">
        <f>+'EP2 PRESUPUESTO ADMINIS INGRES'!B72</f>
        <v>81000</v>
      </c>
      <c r="H114" s="21">
        <f>+'EP2 PRESUPUESTO ADMINIS INGRES'!C72</f>
        <v>0</v>
      </c>
      <c r="I114">
        <v>0</v>
      </c>
      <c r="J114">
        <v>0</v>
      </c>
      <c r="K114" s="21">
        <f t="shared" si="2"/>
        <v>0</v>
      </c>
    </row>
    <row r="115" spans="1:11" ht="12.75">
      <c r="A115" s="35" t="e">
        <f>+#REF!</f>
        <v>#REF!</v>
      </c>
      <c r="B115" s="18" t="e">
        <f>CONCATENATE(MID(#REF!,1,2),"0000")</f>
        <v>#REF!</v>
      </c>
      <c r="D115" s="18" t="s">
        <v>170</v>
      </c>
      <c r="E115" s="35" t="str">
        <f>+'EP2 PRESUPUESTO ADMINIS INGRES'!B73</f>
        <v>82199</v>
      </c>
      <c r="H115" s="21">
        <f>+'EP2 PRESUPUESTO ADMINIS INGRES'!C73</f>
        <v>0</v>
      </c>
      <c r="I115">
        <v>0</v>
      </c>
      <c r="J115">
        <v>0</v>
      </c>
      <c r="K115" s="21">
        <f t="shared" si="2"/>
        <v>0</v>
      </c>
    </row>
    <row r="116" spans="1:11" ht="12.75">
      <c r="A116" s="35" t="e">
        <f>+#REF!</f>
        <v>#REF!</v>
      </c>
      <c r="B116" s="18" t="e">
        <f>CONCATENATE(MID(#REF!,1,2),"0000")</f>
        <v>#REF!</v>
      </c>
      <c r="D116" s="18" t="s">
        <v>170</v>
      </c>
      <c r="E116" s="35" t="str">
        <f>+'EP2 PRESUPUESTO ADMINIS INGRES'!B74</f>
        <v>83100</v>
      </c>
      <c r="H116" s="21">
        <f>+'EP2 PRESUPUESTO ADMINIS INGRES'!C74</f>
        <v>0</v>
      </c>
      <c r="I116">
        <v>0</v>
      </c>
      <c r="J116">
        <v>0</v>
      </c>
      <c r="K116" s="21">
        <f t="shared" si="2"/>
        <v>0</v>
      </c>
    </row>
    <row r="117" spans="1:11" ht="12.75">
      <c r="A117" s="35" t="e">
        <f>+#REF!</f>
        <v>#REF!</v>
      </c>
      <c r="B117" s="18" t="e">
        <f>CONCATENATE(MID(#REF!,1,2),"0000")</f>
        <v>#REF!</v>
      </c>
      <c r="D117" s="18" t="s">
        <v>170</v>
      </c>
      <c r="E117" s="35" t="str">
        <f>+'EP2 PRESUPUESTO ADMINIS INGRES'!B75</f>
        <v>84100</v>
      </c>
      <c r="H117" s="21">
        <f>+'EP2 PRESUPUESTO ADMINIS INGRES'!C75</f>
        <v>0</v>
      </c>
      <c r="I117">
        <v>0</v>
      </c>
      <c r="J117">
        <v>0</v>
      </c>
      <c r="K117" s="21">
        <f t="shared" si="2"/>
        <v>0</v>
      </c>
    </row>
    <row r="118" spans="1:11" ht="12.75">
      <c r="A118" s="35" t="e">
        <f>+#REF!</f>
        <v>#REF!</v>
      </c>
      <c r="B118" s="18" t="e">
        <f>CONCATENATE(MID(#REF!,1,2),"0000")</f>
        <v>#REF!</v>
      </c>
      <c r="D118" s="18" t="s">
        <v>170</v>
      </c>
      <c r="E118" s="35" t="str">
        <f>+'EP2 PRESUPUESTO ADMINIS INGRES'!B76</f>
        <v>85000</v>
      </c>
      <c r="H118" s="21">
        <f>+'EP2 PRESUPUESTO ADMINIS INGRES'!C76</f>
        <v>0</v>
      </c>
      <c r="I118">
        <v>0</v>
      </c>
      <c r="J118">
        <v>0</v>
      </c>
      <c r="K118" s="21">
        <f t="shared" si="2"/>
        <v>0</v>
      </c>
    </row>
    <row r="119" spans="1:11" ht="12.75">
      <c r="A119" s="35" t="e">
        <f>+#REF!</f>
        <v>#REF!</v>
      </c>
      <c r="B119" s="18" t="e">
        <f>CONCATENATE(MID(#REF!,1,2),"0000")</f>
        <v>#REF!</v>
      </c>
      <c r="D119" s="18" t="s">
        <v>170</v>
      </c>
      <c r="E119" s="35">
        <f>+'EP2 PRESUPUESTO ADMINIS INGRES'!B77</f>
        <v>86000</v>
      </c>
      <c r="H119" s="21">
        <f>+'EP2 PRESUPUESTO ADMINIS INGRES'!C77</f>
        <v>0</v>
      </c>
      <c r="I119">
        <v>0</v>
      </c>
      <c r="J119">
        <v>0</v>
      </c>
      <c r="K119" s="21">
        <f t="shared" si="2"/>
        <v>0</v>
      </c>
    </row>
    <row r="120" spans="1:11" ht="12.75">
      <c r="A120" s="35" t="e">
        <f>+#REF!</f>
        <v>#REF!</v>
      </c>
      <c r="B120" s="18" t="e">
        <f>CONCATENATE(MID(#REF!,1,2),"0000")</f>
        <v>#REF!</v>
      </c>
      <c r="D120" s="18" t="s">
        <v>170</v>
      </c>
      <c r="E120" s="35" t="str">
        <f>+'EP2 PRESUPUESTO ADMINIS INGRES'!B78</f>
        <v>87000</v>
      </c>
      <c r="H120" s="21">
        <f>+'EP2 PRESUPUESTO ADMINIS INGRES'!C78</f>
        <v>0</v>
      </c>
      <c r="I120">
        <v>0</v>
      </c>
      <c r="J120">
        <v>0</v>
      </c>
      <c r="K120" s="21">
        <f aca="true" t="shared" si="3" ref="K120:K135">+H120</f>
        <v>0</v>
      </c>
    </row>
    <row r="121" spans="1:11" ht="12.75">
      <c r="A121" s="35" t="e">
        <f>+#REF!</f>
        <v>#REF!</v>
      </c>
      <c r="B121" s="18" t="e">
        <f>CONCATENATE(MID(#REF!,1,2),"0000")</f>
        <v>#REF!</v>
      </c>
      <c r="D121" s="18" t="s">
        <v>170</v>
      </c>
      <c r="E121" s="35" t="str">
        <f>+'EP2 PRESUPUESTO ADMINIS INGRES'!B79</f>
        <v>88000</v>
      </c>
      <c r="H121" s="21">
        <f>+'EP2 PRESUPUESTO ADMINIS INGRES'!C79</f>
        <v>0</v>
      </c>
      <c r="I121">
        <v>0</v>
      </c>
      <c r="J121">
        <v>0</v>
      </c>
      <c r="K121" s="21">
        <f t="shared" si="3"/>
        <v>0</v>
      </c>
    </row>
    <row r="122" spans="1:11" ht="12.75">
      <c r="A122" s="35" t="e">
        <f>+#REF!</f>
        <v>#REF!</v>
      </c>
      <c r="B122" s="18" t="e">
        <f>CONCATENATE(MID(#REF!,1,2),"0000")</f>
        <v>#REF!</v>
      </c>
      <c r="D122" s="18" t="s">
        <v>170</v>
      </c>
      <c r="E122" s="35" t="str">
        <f>+'EP2 PRESUPUESTO ADMINIS INGRES'!B80</f>
        <v>89000</v>
      </c>
      <c r="H122" s="21">
        <f>+'EP2 PRESUPUESTO ADMINIS INGRES'!C80</f>
        <v>0</v>
      </c>
      <c r="I122">
        <v>0</v>
      </c>
      <c r="J122">
        <v>0</v>
      </c>
      <c r="K122" s="21">
        <f t="shared" si="3"/>
        <v>0</v>
      </c>
    </row>
    <row r="123" spans="1:11" ht="12.75">
      <c r="A123" s="35" t="e">
        <f>+#REF!</f>
        <v>#REF!</v>
      </c>
      <c r="B123" s="18" t="e">
        <f>CONCATENATE(MID(#REF!,1,2),"0000")</f>
        <v>#REF!</v>
      </c>
      <c r="D123" s="18" t="s">
        <v>170</v>
      </c>
      <c r="E123" s="35" t="str">
        <f>+'EP2 PRESUPUESTO ADMINIS INGRES'!B82</f>
        <v>90000</v>
      </c>
      <c r="H123" s="21">
        <f>+'EP2 PRESUPUESTO ADMINIS INGRES'!C82</f>
        <v>0</v>
      </c>
      <c r="I123">
        <v>0</v>
      </c>
      <c r="J123">
        <v>0</v>
      </c>
      <c r="K123" s="21">
        <f t="shared" si="3"/>
        <v>0</v>
      </c>
    </row>
    <row r="124" spans="1:11" ht="12.75">
      <c r="A124" s="35" t="e">
        <f>+#REF!</f>
        <v>#REF!</v>
      </c>
      <c r="B124" s="18" t="e">
        <f>CONCATENATE(MID(#REF!,1,2),"0000")</f>
        <v>#REF!</v>
      </c>
      <c r="D124" s="18" t="s">
        <v>170</v>
      </c>
      <c r="E124" s="35" t="str">
        <f>+'EP2 PRESUPUESTO ADMINIS INGRES'!B83</f>
        <v>91000</v>
      </c>
      <c r="H124" s="21">
        <f>+'EP2 PRESUPUESTO ADMINIS INGRES'!C83</f>
        <v>0</v>
      </c>
      <c r="I124">
        <v>0</v>
      </c>
      <c r="J124">
        <v>0</v>
      </c>
      <c r="K124" s="21">
        <f t="shared" si="3"/>
        <v>0</v>
      </c>
    </row>
    <row r="125" spans="1:11" ht="12.75">
      <c r="A125" s="35" t="e">
        <f>+#REF!</f>
        <v>#REF!</v>
      </c>
      <c r="B125" s="18" t="e">
        <f>CONCATENATE(MID(#REF!,1,2),"0000")</f>
        <v>#REF!</v>
      </c>
      <c r="D125" s="18" t="s">
        <v>170</v>
      </c>
      <c r="E125" s="35">
        <f>+'EP2 PRESUPUESTO ADMINIS INGRES'!B84</f>
        <v>92000</v>
      </c>
      <c r="H125" s="21">
        <f>+'EP2 PRESUPUESTO ADMINIS INGRES'!C84</f>
        <v>0</v>
      </c>
      <c r="I125">
        <v>0</v>
      </c>
      <c r="J125">
        <v>0</v>
      </c>
      <c r="K125" s="21">
        <f t="shared" si="3"/>
        <v>0</v>
      </c>
    </row>
    <row r="126" spans="1:11" ht="12.75">
      <c r="A126" s="35" t="e">
        <f>+#REF!</f>
        <v>#REF!</v>
      </c>
      <c r="B126" s="18" t="e">
        <f>CONCATENATE(MID(#REF!,1,2),"0000")</f>
        <v>#REF!</v>
      </c>
      <c r="D126" s="18" t="s">
        <v>170</v>
      </c>
      <c r="E126" s="35" t="str">
        <f>+'EP2 PRESUPUESTO ADMINIS INGRES'!B85</f>
        <v>93000</v>
      </c>
      <c r="H126" s="21">
        <f>+'EP2 PRESUPUESTO ADMINIS INGRES'!C85</f>
        <v>0</v>
      </c>
      <c r="I126">
        <v>0</v>
      </c>
      <c r="J126">
        <v>0</v>
      </c>
      <c r="K126" s="21">
        <f t="shared" si="3"/>
        <v>0</v>
      </c>
    </row>
    <row r="127" spans="1:11" ht="12.75">
      <c r="A127" s="35" t="e">
        <f>+#REF!</f>
        <v>#REF!</v>
      </c>
      <c r="B127" s="18" t="e">
        <f>CONCATENATE(MID(#REF!,1,2),"0000")</f>
        <v>#REF!</v>
      </c>
      <c r="D127" s="18" t="s">
        <v>170</v>
      </c>
      <c r="E127" s="35" t="str">
        <f>+'EP2 PRESUPUESTO ADMINIS INGRES'!B86</f>
        <v>94000</v>
      </c>
      <c r="H127" s="21">
        <f>+'EP2 PRESUPUESTO ADMINIS INGRES'!C86</f>
        <v>0</v>
      </c>
      <c r="I127">
        <v>0</v>
      </c>
      <c r="J127">
        <v>0</v>
      </c>
      <c r="K127" s="21">
        <f t="shared" si="3"/>
        <v>0</v>
      </c>
    </row>
    <row r="128" spans="1:11" ht="12.75">
      <c r="A128" s="35" t="e">
        <f>+#REF!</f>
        <v>#REF!</v>
      </c>
      <c r="B128" s="18" t="e">
        <f>CONCATENATE(MID(#REF!,1,2),"0000")</f>
        <v>#REF!</v>
      </c>
      <c r="D128" s="18" t="s">
        <v>170</v>
      </c>
      <c r="E128" s="35" t="str">
        <f>+'EP2 PRESUPUESTO ADMINIS INGRES'!B94</f>
        <v>05000</v>
      </c>
      <c r="H128" s="21">
        <f>+'EP2 PRESUPUESTO ADMINIS INGRES'!C94</f>
        <v>0</v>
      </c>
      <c r="I128">
        <v>0</v>
      </c>
      <c r="J128">
        <v>0</v>
      </c>
      <c r="K128" s="21">
        <f t="shared" si="3"/>
        <v>0</v>
      </c>
    </row>
    <row r="129" spans="1:11" ht="12.75">
      <c r="A129" s="35" t="e">
        <f>+#REF!</f>
        <v>#REF!</v>
      </c>
      <c r="B129" s="18" t="e">
        <f>CONCATENATE(MID(#REF!,1,2),"0000")</f>
        <v>#REF!</v>
      </c>
      <c r="D129" s="18" t="s">
        <v>170</v>
      </c>
      <c r="E129" s="35" t="str">
        <f>+'EP2 PRESUPUESTO ADMINIS INGRES'!B95</f>
        <v>05100</v>
      </c>
      <c r="H129" s="21">
        <f>+'EP2 PRESUPUESTO ADMINIS INGRES'!C95</f>
        <v>0</v>
      </c>
      <c r="I129">
        <v>0</v>
      </c>
      <c r="J129">
        <v>0</v>
      </c>
      <c r="K129" s="21">
        <f t="shared" si="3"/>
        <v>0</v>
      </c>
    </row>
    <row r="130" spans="1:11" ht="12.75">
      <c r="A130" s="35" t="e">
        <f>+#REF!</f>
        <v>#REF!</v>
      </c>
      <c r="B130" s="18" t="e">
        <f>CONCATENATE(MID(#REF!,1,2),"0000")</f>
        <v>#REF!</v>
      </c>
      <c r="D130" s="18" t="s">
        <v>170</v>
      </c>
      <c r="E130" s="35" t="str">
        <f>+'EP2 PRESUPUESTO ADMINIS INGRES'!B96</f>
        <v>05001</v>
      </c>
      <c r="H130" s="21">
        <f>+'EP2 PRESUPUESTO ADMINIS INGRES'!C96</f>
        <v>0</v>
      </c>
      <c r="I130">
        <v>0</v>
      </c>
      <c r="J130">
        <v>0</v>
      </c>
      <c r="K130" s="21">
        <f t="shared" si="3"/>
        <v>0</v>
      </c>
    </row>
    <row r="131" spans="1:11" ht="12.75">
      <c r="A131" s="35" t="e">
        <f>+#REF!</f>
        <v>#REF!</v>
      </c>
      <c r="B131" s="18" t="e">
        <f>CONCATENATE(MID(#REF!,1,2),"0000")</f>
        <v>#REF!</v>
      </c>
      <c r="D131" s="18" t="s">
        <v>170</v>
      </c>
      <c r="E131" s="35" t="str">
        <f>+'EP2 PRESUPUESTO ADMINIS INGRES'!B97</f>
        <v>05101</v>
      </c>
      <c r="H131" s="21">
        <f>+'EP2 PRESUPUESTO ADMINIS INGRES'!C97</f>
        <v>0</v>
      </c>
      <c r="I131">
        <v>0</v>
      </c>
      <c r="J131">
        <v>0</v>
      </c>
      <c r="K131" s="21">
        <f t="shared" si="3"/>
        <v>0</v>
      </c>
    </row>
    <row r="132" spans="1:11" ht="12.75">
      <c r="A132" s="35" t="e">
        <f>+#REF!</f>
        <v>#REF!</v>
      </c>
      <c r="B132" s="18" t="e">
        <f>CONCATENATE(MID(#REF!,1,2),"0000")</f>
        <v>#REF!</v>
      </c>
      <c r="D132" s="18" t="s">
        <v>170</v>
      </c>
      <c r="E132" s="35" t="str">
        <f>+'EP2 PRESUPUESTO ADMINIS INGRES'!B98</f>
        <v>05002</v>
      </c>
      <c r="H132" s="21">
        <f>+'EP2 PRESUPUESTO ADMINIS INGRES'!C98</f>
        <v>0</v>
      </c>
      <c r="I132">
        <v>0</v>
      </c>
      <c r="J132">
        <v>0</v>
      </c>
      <c r="K132" s="21">
        <f t="shared" si="3"/>
        <v>0</v>
      </c>
    </row>
    <row r="133" spans="1:11" ht="12.75">
      <c r="A133" s="35" t="e">
        <f>+#REF!</f>
        <v>#REF!</v>
      </c>
      <c r="B133" s="18" t="e">
        <f>CONCATENATE(MID(#REF!,1,2),"0000")</f>
        <v>#REF!</v>
      </c>
      <c r="D133" s="18" t="s">
        <v>170</v>
      </c>
      <c r="E133" s="35" t="str">
        <f>+'EP2 PRESUPUESTO ADMINIS INGRES'!B99</f>
        <v>05003</v>
      </c>
      <c r="H133" s="21">
        <f>+'EP2 PRESUPUESTO ADMINIS INGRES'!C99</f>
        <v>0</v>
      </c>
      <c r="I133">
        <v>0</v>
      </c>
      <c r="J133">
        <v>0</v>
      </c>
      <c r="K133" s="21">
        <f t="shared" si="3"/>
        <v>0</v>
      </c>
    </row>
    <row r="134" spans="1:11" ht="12.75">
      <c r="A134" s="35" t="e">
        <f>+#REF!</f>
        <v>#REF!</v>
      </c>
      <c r="B134" s="18" t="e">
        <f>CONCATENATE(MID(#REF!,1,2),"0000")</f>
        <v>#REF!</v>
      </c>
      <c r="D134" s="18" t="s">
        <v>170</v>
      </c>
      <c r="E134" s="35" t="str">
        <f>+'EP2 PRESUPUESTO ADMINIS INGRES'!B100</f>
        <v>05004</v>
      </c>
      <c r="H134" s="21">
        <f>+'EP2 PRESUPUESTO ADMINIS INGRES'!C100</f>
        <v>0</v>
      </c>
      <c r="I134">
        <v>0</v>
      </c>
      <c r="J134">
        <v>0</v>
      </c>
      <c r="K134" s="21">
        <f t="shared" si="3"/>
        <v>0</v>
      </c>
    </row>
    <row r="135" spans="1:11" ht="12.75">
      <c r="A135" s="35" t="e">
        <f>+#REF!</f>
        <v>#REF!</v>
      </c>
      <c r="B135" s="18" t="e">
        <f>CONCATENATE(MID(#REF!,1,2),"0000")</f>
        <v>#REF!</v>
      </c>
      <c r="D135" s="18" t="s">
        <v>170</v>
      </c>
      <c r="E135" s="35" t="str">
        <f>+'EP2 PRESUPUESTO ADMINIS INGRES'!B101</f>
        <v>05005</v>
      </c>
      <c r="H135" s="21">
        <f>+'EP2 PRESUPUESTO ADMINIS INGRES'!C101</f>
        <v>0</v>
      </c>
      <c r="I135">
        <v>0</v>
      </c>
      <c r="J135">
        <v>0</v>
      </c>
      <c r="K135" s="21">
        <f t="shared" si="3"/>
        <v>0</v>
      </c>
    </row>
    <row r="136" spans="1:11" ht="12.75">
      <c r="A136" s="35" t="e">
        <f>+#REF!</f>
        <v>#REF!</v>
      </c>
      <c r="B136" s="18" t="e">
        <f>CONCATENATE(MID(#REF!,1,2),"0000")</f>
        <v>#REF!</v>
      </c>
      <c r="D136" s="18" t="s">
        <v>170</v>
      </c>
      <c r="E136" s="35" t="str">
        <f>+IF('EP2 PRESUPUESTO ADMINIS INGRES'!C104&gt;=0,"05099","05199")</f>
        <v>05099</v>
      </c>
      <c r="H136" s="21">
        <f>+ABS('EP2 PRESUPUESTO ADMINIS INGRES'!C104)</f>
        <v>0</v>
      </c>
      <c r="I136">
        <v>0</v>
      </c>
      <c r="J136">
        <v>0</v>
      </c>
      <c r="K136" s="21">
        <f>+H136</f>
        <v>0</v>
      </c>
    </row>
    <row r="137" ht="12.75">
      <c r="E137" s="35"/>
    </row>
  </sheetData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>
    <tabColor indexed="10"/>
  </sheetPr>
  <dimension ref="A1:K136"/>
  <sheetViews>
    <sheetView zoomScalePageLayoutView="0" workbookViewId="0" topLeftCell="C118">
      <selection activeCell="E136" sqref="E136"/>
    </sheetView>
  </sheetViews>
  <sheetFormatPr defaultColWidth="11.421875" defaultRowHeight="12.75"/>
  <cols>
    <col min="1" max="7" width="11.421875" style="18" customWidth="1"/>
  </cols>
  <sheetData>
    <row r="1" spans="1:11" ht="12.75">
      <c r="A1" s="35" t="e">
        <f>+#REF!</f>
        <v>#REF!</v>
      </c>
      <c r="B1" s="18" t="e">
        <f>CONCATENATE(MID(#REF!,1,2),"0000")</f>
        <v>#REF!</v>
      </c>
      <c r="D1" s="18" t="s">
        <v>170</v>
      </c>
      <c r="E1" s="18" t="s">
        <v>402</v>
      </c>
      <c r="H1" s="21" t="e">
        <f>IF('EP4 PPTO CAPITAL'!#REF!&gt;=0,'EP4 PPTO CAPITAL'!#REF!,0)</f>
        <v>#REF!</v>
      </c>
      <c r="I1">
        <v>0</v>
      </c>
      <c r="J1">
        <v>0</v>
      </c>
      <c r="K1" t="e">
        <f aca="true" t="shared" si="0" ref="K1:K37">+H1</f>
        <v>#REF!</v>
      </c>
    </row>
    <row r="2" spans="1:11" ht="12.75">
      <c r="A2" s="35" t="e">
        <f>+#REF!</f>
        <v>#REF!</v>
      </c>
      <c r="B2" s="18" t="e">
        <f>CONCATENATE(MID(#REF!,1,2),"0000")</f>
        <v>#REF!</v>
      </c>
      <c r="D2" s="18" t="s">
        <v>170</v>
      </c>
      <c r="E2" s="18" t="s">
        <v>403</v>
      </c>
      <c r="H2" s="21" t="e">
        <f>IF('EP4 PPTO CAPITAL'!#REF!&gt;=0,'EP4 PPTO CAPITAL'!#REF!,0)</f>
        <v>#REF!</v>
      </c>
      <c r="I2">
        <v>0</v>
      </c>
      <c r="J2">
        <v>0</v>
      </c>
      <c r="K2" t="e">
        <f t="shared" si="0"/>
        <v>#REF!</v>
      </c>
    </row>
    <row r="3" spans="1:11" ht="12.75">
      <c r="A3" s="35" t="e">
        <f>+#REF!</f>
        <v>#REF!</v>
      </c>
      <c r="B3" s="18" t="e">
        <f>CONCATENATE(MID(#REF!,1,2),"0000")</f>
        <v>#REF!</v>
      </c>
      <c r="D3" s="18" t="s">
        <v>170</v>
      </c>
      <c r="E3" s="18" t="s">
        <v>404</v>
      </c>
      <c r="H3" s="21" t="e">
        <f>IF('EP4 PPTO CAPITAL'!#REF!&gt;=0,'EP4 PPTO CAPITAL'!#REF!,0)</f>
        <v>#REF!</v>
      </c>
      <c r="I3">
        <v>0</v>
      </c>
      <c r="J3">
        <v>0</v>
      </c>
      <c r="K3" t="e">
        <f t="shared" si="0"/>
        <v>#REF!</v>
      </c>
    </row>
    <row r="4" spans="1:11" ht="12.75">
      <c r="A4" s="35" t="e">
        <f>+#REF!</f>
        <v>#REF!</v>
      </c>
      <c r="B4" s="18" t="e">
        <f>CONCATENATE(MID(#REF!,1,2),"0000")</f>
        <v>#REF!</v>
      </c>
      <c r="D4" s="18" t="s">
        <v>170</v>
      </c>
      <c r="E4" s="18" t="s">
        <v>405</v>
      </c>
      <c r="H4" s="21" t="e">
        <f>IF('EP4 PPTO CAPITAL'!#REF!&gt;=0,'EP4 PPTO CAPITAL'!#REF!,0)</f>
        <v>#REF!</v>
      </c>
      <c r="I4">
        <v>0</v>
      </c>
      <c r="J4">
        <v>0</v>
      </c>
      <c r="K4" t="e">
        <f t="shared" si="0"/>
        <v>#REF!</v>
      </c>
    </row>
    <row r="5" spans="1:11" ht="12.75">
      <c r="A5" s="35" t="e">
        <f>+#REF!</f>
        <v>#REF!</v>
      </c>
      <c r="B5" s="18" t="e">
        <f>CONCATENATE(MID(#REF!,1,2),"0000")</f>
        <v>#REF!</v>
      </c>
      <c r="D5" s="18" t="s">
        <v>170</v>
      </c>
      <c r="E5" s="18" t="s">
        <v>406</v>
      </c>
      <c r="H5" s="21" t="e">
        <f>IF('EP4 PPTO CAPITAL'!#REF!&gt;=0,'EP4 PPTO CAPITAL'!#REF!,0)</f>
        <v>#REF!</v>
      </c>
      <c r="I5">
        <v>0</v>
      </c>
      <c r="J5">
        <v>0</v>
      </c>
      <c r="K5" t="e">
        <f t="shared" si="0"/>
        <v>#REF!</v>
      </c>
    </row>
    <row r="6" spans="1:11" ht="12.75">
      <c r="A6" s="35" t="e">
        <f>+#REF!</f>
        <v>#REF!</v>
      </c>
      <c r="B6" s="18" t="e">
        <f>CONCATENATE(MID(#REF!,1,2),"0000")</f>
        <v>#REF!</v>
      </c>
      <c r="D6" s="18" t="s">
        <v>170</v>
      </c>
      <c r="E6" s="18" t="s">
        <v>407</v>
      </c>
      <c r="H6" s="21" t="e">
        <f>IF('EP4 PPTO CAPITAL'!#REF!&gt;=0,'EP4 PPTO CAPITAL'!#REF!,0)</f>
        <v>#REF!</v>
      </c>
      <c r="I6">
        <v>0</v>
      </c>
      <c r="J6">
        <v>0</v>
      </c>
      <c r="K6" t="e">
        <f t="shared" si="0"/>
        <v>#REF!</v>
      </c>
    </row>
    <row r="7" spans="1:11" ht="12.75">
      <c r="A7" s="35" t="e">
        <f>+#REF!</f>
        <v>#REF!</v>
      </c>
      <c r="B7" s="18" t="e">
        <f>CONCATENATE(MID(#REF!,1,2),"0000")</f>
        <v>#REF!</v>
      </c>
      <c r="D7" s="18" t="s">
        <v>170</v>
      </c>
      <c r="E7" s="18" t="s">
        <v>408</v>
      </c>
      <c r="H7" s="21" t="e">
        <f>IF('EP4 PPTO CAPITAL'!#REF!&gt;=0,'EP4 PPTO CAPITAL'!#REF!,0)</f>
        <v>#REF!</v>
      </c>
      <c r="I7">
        <v>0</v>
      </c>
      <c r="J7">
        <v>0</v>
      </c>
      <c r="K7" t="e">
        <f t="shared" si="0"/>
        <v>#REF!</v>
      </c>
    </row>
    <row r="8" spans="1:11" ht="12.75">
      <c r="A8" s="35" t="e">
        <f>+#REF!</f>
        <v>#REF!</v>
      </c>
      <c r="B8" s="18" t="e">
        <f>CONCATENATE(MID(#REF!,1,2),"0000")</f>
        <v>#REF!</v>
      </c>
      <c r="D8" s="18" t="s">
        <v>170</v>
      </c>
      <c r="E8" s="18" t="s">
        <v>409</v>
      </c>
      <c r="H8" s="21" t="e">
        <f>IF('EP4 PPTO CAPITAL'!#REF!&gt;=0,'EP4 PPTO CAPITAL'!#REF!,0)</f>
        <v>#REF!</v>
      </c>
      <c r="I8">
        <v>0</v>
      </c>
      <c r="J8">
        <v>0</v>
      </c>
      <c r="K8" t="e">
        <f t="shared" si="0"/>
        <v>#REF!</v>
      </c>
    </row>
    <row r="9" spans="1:11" ht="12.75">
      <c r="A9" s="35" t="e">
        <f>+#REF!</f>
        <v>#REF!</v>
      </c>
      <c r="B9" s="18" t="e">
        <f>CONCATENATE(MID(#REF!,1,2),"0000")</f>
        <v>#REF!</v>
      </c>
      <c r="D9" s="18" t="s">
        <v>170</v>
      </c>
      <c r="E9" s="18" t="s">
        <v>410</v>
      </c>
      <c r="H9" s="21" t="e">
        <f>IF('EP4 PPTO CAPITAL'!#REF!&gt;=0,'EP4 PPTO CAPITAL'!#REF!,0)</f>
        <v>#REF!</v>
      </c>
      <c r="I9">
        <v>0</v>
      </c>
      <c r="J9">
        <v>0</v>
      </c>
      <c r="K9" t="e">
        <f t="shared" si="0"/>
        <v>#REF!</v>
      </c>
    </row>
    <row r="10" spans="1:11" ht="12.75">
      <c r="A10" s="35" t="e">
        <f>+#REF!</f>
        <v>#REF!</v>
      </c>
      <c r="B10" s="18" t="e">
        <f>CONCATENATE(MID(#REF!,1,2),"0000")</f>
        <v>#REF!</v>
      </c>
      <c r="D10" s="18" t="s">
        <v>170</v>
      </c>
      <c r="E10" s="18" t="s">
        <v>411</v>
      </c>
      <c r="H10" s="21" t="e">
        <f>IF('EP4 PPTO CAPITAL'!#REF!&gt;=0,'EP4 PPTO CAPITAL'!#REF!,0)</f>
        <v>#REF!</v>
      </c>
      <c r="I10">
        <v>0</v>
      </c>
      <c r="J10">
        <v>0</v>
      </c>
      <c r="K10" t="e">
        <f t="shared" si="0"/>
        <v>#REF!</v>
      </c>
    </row>
    <row r="11" spans="1:11" ht="12.75">
      <c r="A11" s="35" t="e">
        <f>+#REF!</f>
        <v>#REF!</v>
      </c>
      <c r="B11" s="18" t="e">
        <f>CONCATENATE(MID(#REF!,1,2),"0000")</f>
        <v>#REF!</v>
      </c>
      <c r="D11" s="18" t="s">
        <v>170</v>
      </c>
      <c r="E11" s="18" t="s">
        <v>412</v>
      </c>
      <c r="H11" s="21" t="e">
        <f>IF('EP4 PPTO CAPITAL'!#REF!&gt;=0,'EP4 PPTO CAPITAL'!#REF!,0)</f>
        <v>#REF!</v>
      </c>
      <c r="I11">
        <v>0</v>
      </c>
      <c r="J11">
        <v>0</v>
      </c>
      <c r="K11" t="e">
        <f t="shared" si="0"/>
        <v>#REF!</v>
      </c>
    </row>
    <row r="12" spans="1:11" ht="12.75">
      <c r="A12" s="35" t="e">
        <f>+#REF!</f>
        <v>#REF!</v>
      </c>
      <c r="B12" s="18" t="e">
        <f>CONCATENATE(MID(#REF!,1,2),"0000")</f>
        <v>#REF!</v>
      </c>
      <c r="D12" s="18" t="s">
        <v>170</v>
      </c>
      <c r="E12" s="18" t="s">
        <v>413</v>
      </c>
      <c r="H12" s="21" t="e">
        <f>IF('EP4 PPTO CAPITAL'!#REF!&gt;=0,'EP4 PPTO CAPITAL'!#REF!,0)</f>
        <v>#REF!</v>
      </c>
      <c r="I12">
        <v>0</v>
      </c>
      <c r="J12">
        <v>0</v>
      </c>
      <c r="K12" t="e">
        <f t="shared" si="0"/>
        <v>#REF!</v>
      </c>
    </row>
    <row r="13" spans="1:11" ht="12.75">
      <c r="A13" s="35" t="e">
        <f>+#REF!</f>
        <v>#REF!</v>
      </c>
      <c r="B13" s="18" t="e">
        <f>CONCATENATE(MID(#REF!,1,2),"0000")</f>
        <v>#REF!</v>
      </c>
      <c r="D13" s="18" t="s">
        <v>170</v>
      </c>
      <c r="E13" s="18" t="s">
        <v>414</v>
      </c>
      <c r="H13" s="21" t="e">
        <f>IF('EP4 PPTO CAPITAL'!#REF!&gt;=0,'EP4 PPTO CAPITAL'!#REF!,0)</f>
        <v>#REF!</v>
      </c>
      <c r="I13">
        <v>0</v>
      </c>
      <c r="J13">
        <v>0</v>
      </c>
      <c r="K13" t="e">
        <f t="shared" si="0"/>
        <v>#REF!</v>
      </c>
    </row>
    <row r="14" spans="1:11" ht="12.75">
      <c r="A14" s="35" t="e">
        <f>+#REF!</f>
        <v>#REF!</v>
      </c>
      <c r="B14" s="18" t="e">
        <f>CONCATENATE(MID(#REF!,1,2),"0000")</f>
        <v>#REF!</v>
      </c>
      <c r="D14" s="18" t="s">
        <v>170</v>
      </c>
      <c r="E14" s="18" t="s">
        <v>415</v>
      </c>
      <c r="H14" s="21" t="e">
        <f>IF('EP4 PPTO CAPITAL'!#REF!&gt;=0,'EP4 PPTO CAPITAL'!#REF!,0)</f>
        <v>#REF!</v>
      </c>
      <c r="I14">
        <v>0</v>
      </c>
      <c r="J14">
        <v>0</v>
      </c>
      <c r="K14" t="e">
        <f t="shared" si="0"/>
        <v>#REF!</v>
      </c>
    </row>
    <row r="15" spans="1:11" ht="12.75">
      <c r="A15" s="35" t="e">
        <f>+#REF!</f>
        <v>#REF!</v>
      </c>
      <c r="B15" s="18" t="e">
        <f>CONCATENATE(MID(#REF!,1,2),"0000")</f>
        <v>#REF!</v>
      </c>
      <c r="D15" s="18" t="s">
        <v>170</v>
      </c>
      <c r="E15" s="18" t="s">
        <v>416</v>
      </c>
      <c r="H15" s="21" t="e">
        <f>IF('EP4 PPTO CAPITAL'!#REF!&gt;=0,'EP4 PPTO CAPITAL'!#REF!,0)</f>
        <v>#REF!</v>
      </c>
      <c r="I15">
        <v>0</v>
      </c>
      <c r="J15">
        <v>0</v>
      </c>
      <c r="K15" t="e">
        <f t="shared" si="0"/>
        <v>#REF!</v>
      </c>
    </row>
    <row r="16" spans="1:11" ht="12.75">
      <c r="A16" s="35" t="e">
        <f>+#REF!</f>
        <v>#REF!</v>
      </c>
      <c r="B16" s="18" t="e">
        <f>CONCATENATE(MID(#REF!,1,2),"0000")</f>
        <v>#REF!</v>
      </c>
      <c r="D16" s="18" t="s">
        <v>170</v>
      </c>
      <c r="E16" s="18" t="s">
        <v>417</v>
      </c>
      <c r="H16" s="21" t="e">
        <f>IF('EP4 PPTO CAPITAL'!#REF!&gt;=0,'EP4 PPTO CAPITAL'!#REF!,0)</f>
        <v>#REF!</v>
      </c>
      <c r="I16">
        <v>0</v>
      </c>
      <c r="J16">
        <v>0</v>
      </c>
      <c r="K16" t="e">
        <f t="shared" si="0"/>
        <v>#REF!</v>
      </c>
    </row>
    <row r="17" spans="1:11" ht="12.75">
      <c r="A17" s="35" t="e">
        <f>+#REF!</f>
        <v>#REF!</v>
      </c>
      <c r="B17" s="18" t="e">
        <f>CONCATENATE(MID(#REF!,1,2),"0000")</f>
        <v>#REF!</v>
      </c>
      <c r="D17" s="18" t="s">
        <v>170</v>
      </c>
      <c r="E17" s="18" t="s">
        <v>418</v>
      </c>
      <c r="H17" s="21" t="e">
        <f>IF('EP4 PPTO CAPITAL'!#REF!&gt;=0,'EP4 PPTO CAPITAL'!#REF!,0)</f>
        <v>#REF!</v>
      </c>
      <c r="I17">
        <v>0</v>
      </c>
      <c r="J17">
        <v>0</v>
      </c>
      <c r="K17" t="e">
        <f t="shared" si="0"/>
        <v>#REF!</v>
      </c>
    </row>
    <row r="18" spans="1:11" ht="12.75">
      <c r="A18" s="35" t="e">
        <f>+#REF!</f>
        <v>#REF!</v>
      </c>
      <c r="B18" s="18" t="e">
        <f>CONCATENATE(MID(#REF!,1,2),"0000")</f>
        <v>#REF!</v>
      </c>
      <c r="D18" s="18" t="s">
        <v>170</v>
      </c>
      <c r="E18" s="18" t="s">
        <v>419</v>
      </c>
      <c r="H18" s="21" t="e">
        <f>IF('EP4 PPTO CAPITAL'!#REF!&gt;=0,'EP4 PPTO CAPITAL'!#REF!,0)</f>
        <v>#REF!</v>
      </c>
      <c r="I18">
        <v>0</v>
      </c>
      <c r="J18">
        <v>0</v>
      </c>
      <c r="K18" t="e">
        <f t="shared" si="0"/>
        <v>#REF!</v>
      </c>
    </row>
    <row r="19" spans="1:11" ht="12.75">
      <c r="A19" s="35" t="e">
        <f>+#REF!</f>
        <v>#REF!</v>
      </c>
      <c r="B19" s="18" t="e">
        <f>CONCATENATE(MID(#REF!,1,2),"0000")</f>
        <v>#REF!</v>
      </c>
      <c r="D19" s="18" t="s">
        <v>170</v>
      </c>
      <c r="E19" s="18" t="s">
        <v>420</v>
      </c>
      <c r="H19" s="21" t="e">
        <f>IF('EP4 PPTO CAPITAL'!#REF!&gt;=0,'EP4 PPTO CAPITAL'!#REF!,0)</f>
        <v>#REF!</v>
      </c>
      <c r="I19">
        <v>0</v>
      </c>
      <c r="J19">
        <v>0</v>
      </c>
      <c r="K19" t="e">
        <f t="shared" si="0"/>
        <v>#REF!</v>
      </c>
    </row>
    <row r="20" spans="1:11" ht="12.75">
      <c r="A20" s="35" t="e">
        <f>+#REF!</f>
        <v>#REF!</v>
      </c>
      <c r="B20" s="18" t="e">
        <f>CONCATENATE(MID(#REF!,1,2),"0000")</f>
        <v>#REF!</v>
      </c>
      <c r="D20" s="18" t="s">
        <v>170</v>
      </c>
      <c r="E20" s="18" t="s">
        <v>421</v>
      </c>
      <c r="H20" s="21" t="e">
        <f>IF('EP4 PPTO CAPITAL'!#REF!&gt;=0,'EP4 PPTO CAPITAL'!#REF!,0)</f>
        <v>#REF!</v>
      </c>
      <c r="I20">
        <v>0</v>
      </c>
      <c r="J20">
        <v>0</v>
      </c>
      <c r="K20" t="e">
        <f t="shared" si="0"/>
        <v>#REF!</v>
      </c>
    </row>
    <row r="21" spans="1:11" ht="12.75">
      <c r="A21" s="35" t="e">
        <f>+#REF!</f>
        <v>#REF!</v>
      </c>
      <c r="B21" s="18" t="e">
        <f>CONCATENATE(MID(#REF!,1,2),"0000")</f>
        <v>#REF!</v>
      </c>
      <c r="D21" s="18" t="s">
        <v>170</v>
      </c>
      <c r="E21" s="18" t="s">
        <v>422</v>
      </c>
      <c r="H21" s="21" t="e">
        <f>IF('EP4 PPTO CAPITAL'!#REF!&gt;=0,'EP4 PPTO CAPITAL'!#REF!,0)</f>
        <v>#REF!</v>
      </c>
      <c r="I21">
        <v>0</v>
      </c>
      <c r="J21">
        <v>0</v>
      </c>
      <c r="K21" t="e">
        <f t="shared" si="0"/>
        <v>#REF!</v>
      </c>
    </row>
    <row r="22" spans="1:11" ht="12.75">
      <c r="A22" s="35" t="e">
        <f>+#REF!</f>
        <v>#REF!</v>
      </c>
      <c r="B22" s="18" t="e">
        <f>CONCATENATE(MID(#REF!,1,2),"0000")</f>
        <v>#REF!</v>
      </c>
      <c r="D22" s="18" t="s">
        <v>170</v>
      </c>
      <c r="E22" s="18" t="s">
        <v>423</v>
      </c>
      <c r="H22" s="21" t="e">
        <f>IF('EP4 PPTO CAPITAL'!#REF!&gt;=0,'EP4 PPTO CAPITAL'!#REF!,0)</f>
        <v>#REF!</v>
      </c>
      <c r="I22">
        <v>0</v>
      </c>
      <c r="J22">
        <v>0</v>
      </c>
      <c r="K22" t="e">
        <f t="shared" si="0"/>
        <v>#REF!</v>
      </c>
    </row>
    <row r="23" spans="1:11" ht="12.75">
      <c r="A23" s="35" t="e">
        <f>+#REF!</f>
        <v>#REF!</v>
      </c>
      <c r="B23" s="18" t="e">
        <f>CONCATENATE(MID(#REF!,1,2),"0000")</f>
        <v>#REF!</v>
      </c>
      <c r="D23" s="18" t="s">
        <v>170</v>
      </c>
      <c r="E23" s="18" t="s">
        <v>424</v>
      </c>
      <c r="H23" s="21" t="e">
        <f>IF('EP4 PPTO CAPITAL'!#REF!&gt;=0,'EP4 PPTO CAPITAL'!#REF!,0)</f>
        <v>#REF!</v>
      </c>
      <c r="I23">
        <v>0</v>
      </c>
      <c r="J23">
        <v>0</v>
      </c>
      <c r="K23" t="e">
        <f t="shared" si="0"/>
        <v>#REF!</v>
      </c>
    </row>
    <row r="24" spans="1:11" ht="12.75">
      <c r="A24" s="35" t="e">
        <f>+#REF!</f>
        <v>#REF!</v>
      </c>
      <c r="B24" s="18" t="e">
        <f>CONCATENATE(MID(#REF!,1,2),"0000")</f>
        <v>#REF!</v>
      </c>
      <c r="D24" s="18" t="s">
        <v>170</v>
      </c>
      <c r="E24" s="18" t="s">
        <v>425</v>
      </c>
      <c r="H24" s="21" t="e">
        <f>IF('EP4 PPTO CAPITAL'!#REF!&gt;=0,'EP4 PPTO CAPITAL'!#REF!,0)</f>
        <v>#REF!</v>
      </c>
      <c r="I24">
        <v>0</v>
      </c>
      <c r="J24">
        <v>0</v>
      </c>
      <c r="K24" t="e">
        <f t="shared" si="0"/>
        <v>#REF!</v>
      </c>
    </row>
    <row r="25" spans="1:11" ht="12.75">
      <c r="A25" s="35" t="e">
        <f>+#REF!</f>
        <v>#REF!</v>
      </c>
      <c r="B25" s="18" t="e">
        <f>CONCATENATE(MID(#REF!,1,2),"0000")</f>
        <v>#REF!</v>
      </c>
      <c r="D25" s="18" t="s">
        <v>170</v>
      </c>
      <c r="E25" s="18" t="s">
        <v>426</v>
      </c>
      <c r="H25" s="21" t="e">
        <f>IF('EP4 PPTO CAPITAL'!#REF!&gt;=0,'EP4 PPTO CAPITAL'!#REF!,0)</f>
        <v>#REF!</v>
      </c>
      <c r="I25">
        <v>0</v>
      </c>
      <c r="J25">
        <v>0</v>
      </c>
      <c r="K25" t="e">
        <f t="shared" si="0"/>
        <v>#REF!</v>
      </c>
    </row>
    <row r="26" spans="1:11" ht="12.75">
      <c r="A26" s="35" t="e">
        <f>+#REF!</f>
        <v>#REF!</v>
      </c>
      <c r="B26" s="18" t="e">
        <f>CONCATENATE(MID(#REF!,1,2),"0000")</f>
        <v>#REF!</v>
      </c>
      <c r="D26" s="18" t="s">
        <v>170</v>
      </c>
      <c r="E26" s="18" t="s">
        <v>427</v>
      </c>
      <c r="H26" s="21" t="e">
        <f>IF('EP4 PPTO CAPITAL'!#REF!&gt;=0,'EP4 PPTO CAPITAL'!#REF!,0)</f>
        <v>#REF!</v>
      </c>
      <c r="I26">
        <v>0</v>
      </c>
      <c r="J26">
        <v>0</v>
      </c>
      <c r="K26" t="e">
        <f t="shared" si="0"/>
        <v>#REF!</v>
      </c>
    </row>
    <row r="27" spans="1:11" ht="12.75">
      <c r="A27" s="35" t="e">
        <f>+#REF!</f>
        <v>#REF!</v>
      </c>
      <c r="B27" s="18" t="e">
        <f>CONCATENATE(MID(#REF!,1,2),"0000")</f>
        <v>#REF!</v>
      </c>
      <c r="D27" s="18" t="s">
        <v>170</v>
      </c>
      <c r="E27" s="18" t="s">
        <v>428</v>
      </c>
      <c r="H27" s="21" t="e">
        <f>IF('EP4 PPTO CAPITAL'!#REF!&gt;=0,'EP4 PPTO CAPITAL'!#REF!,0)</f>
        <v>#REF!</v>
      </c>
      <c r="I27">
        <v>0</v>
      </c>
      <c r="J27">
        <v>0</v>
      </c>
      <c r="K27" t="e">
        <f t="shared" si="0"/>
        <v>#REF!</v>
      </c>
    </row>
    <row r="28" spans="1:11" ht="12.75">
      <c r="A28" s="35" t="e">
        <f>+#REF!</f>
        <v>#REF!</v>
      </c>
      <c r="B28" s="18" t="e">
        <f>CONCATENATE(MID(#REF!,1,2),"0000")</f>
        <v>#REF!</v>
      </c>
      <c r="D28" s="18" t="s">
        <v>170</v>
      </c>
      <c r="E28" s="18" t="s">
        <v>429</v>
      </c>
      <c r="H28" s="21" t="e">
        <f>IF('EP4 PPTO CAPITAL'!#REF!&gt;=0,'EP4 PPTO CAPITAL'!#REF!,0)</f>
        <v>#REF!</v>
      </c>
      <c r="I28">
        <v>0</v>
      </c>
      <c r="J28">
        <v>0</v>
      </c>
      <c r="K28" t="e">
        <f t="shared" si="0"/>
        <v>#REF!</v>
      </c>
    </row>
    <row r="29" spans="1:11" ht="12.75">
      <c r="A29" s="35" t="e">
        <f>+#REF!</f>
        <v>#REF!</v>
      </c>
      <c r="B29" s="18" t="e">
        <f>CONCATENATE(MID(#REF!,1,2),"0000")</f>
        <v>#REF!</v>
      </c>
      <c r="D29" s="18" t="s">
        <v>170</v>
      </c>
      <c r="E29" s="18" t="s">
        <v>430</v>
      </c>
      <c r="H29" s="21" t="e">
        <f>IF('EP4 PPTO CAPITAL'!#REF!&gt;=0,'EP4 PPTO CAPITAL'!#REF!,0)</f>
        <v>#REF!</v>
      </c>
      <c r="I29">
        <v>0</v>
      </c>
      <c r="J29">
        <v>0</v>
      </c>
      <c r="K29" t="e">
        <f t="shared" si="0"/>
        <v>#REF!</v>
      </c>
    </row>
    <row r="30" spans="1:11" ht="12.75">
      <c r="A30" s="35" t="e">
        <f>+#REF!</f>
        <v>#REF!</v>
      </c>
      <c r="B30" s="18" t="e">
        <f>CONCATENATE(MID(#REF!,1,2),"0000")</f>
        <v>#REF!</v>
      </c>
      <c r="D30" s="18" t="s">
        <v>170</v>
      </c>
      <c r="E30" s="18" t="s">
        <v>431</v>
      </c>
      <c r="H30" s="21" t="e">
        <f>IF('EP4 PPTO CAPITAL'!#REF!&gt;=0,'EP4 PPTO CAPITAL'!#REF!,0)</f>
        <v>#REF!</v>
      </c>
      <c r="I30">
        <v>0</v>
      </c>
      <c r="J30">
        <v>0</v>
      </c>
      <c r="K30" t="e">
        <f t="shared" si="0"/>
        <v>#REF!</v>
      </c>
    </row>
    <row r="31" spans="1:11" ht="12.75">
      <c r="A31" s="35" t="e">
        <f>+#REF!</f>
        <v>#REF!</v>
      </c>
      <c r="B31" s="18" t="e">
        <f>CONCATENATE(MID(#REF!,1,2),"0000")</f>
        <v>#REF!</v>
      </c>
      <c r="D31" s="18" t="s">
        <v>170</v>
      </c>
      <c r="E31" s="18" t="s">
        <v>432</v>
      </c>
      <c r="H31" s="21" t="e">
        <f>IF('EP4 PPTO CAPITAL'!#REF!&gt;=0,'EP4 PPTO CAPITAL'!#REF!,0)</f>
        <v>#REF!</v>
      </c>
      <c r="I31">
        <v>0</v>
      </c>
      <c r="J31">
        <v>0</v>
      </c>
      <c r="K31" t="e">
        <f t="shared" si="0"/>
        <v>#REF!</v>
      </c>
    </row>
    <row r="32" spans="1:11" ht="12.75">
      <c r="A32" s="35" t="e">
        <f>+#REF!</f>
        <v>#REF!</v>
      </c>
      <c r="B32" s="18" t="e">
        <f>CONCATENATE(MID(#REF!,1,2),"0000")</f>
        <v>#REF!</v>
      </c>
      <c r="D32" s="18" t="s">
        <v>170</v>
      </c>
      <c r="E32" s="18" t="s">
        <v>433</v>
      </c>
      <c r="H32" s="21" t="e">
        <f>IF('EP4 PPTO CAPITAL'!#REF!&gt;=0,'EP4 PPTO CAPITAL'!#REF!,0)</f>
        <v>#REF!</v>
      </c>
      <c r="I32">
        <v>0</v>
      </c>
      <c r="J32">
        <v>0</v>
      </c>
      <c r="K32" t="e">
        <f t="shared" si="0"/>
        <v>#REF!</v>
      </c>
    </row>
    <row r="33" spans="1:11" ht="12.75">
      <c r="A33" s="35" t="e">
        <f>+#REF!</f>
        <v>#REF!</v>
      </c>
      <c r="B33" s="18" t="e">
        <f>CONCATENATE(MID(#REF!,1,2),"0000")</f>
        <v>#REF!</v>
      </c>
      <c r="D33" s="18" t="s">
        <v>170</v>
      </c>
      <c r="E33" s="18" t="s">
        <v>434</v>
      </c>
      <c r="H33" s="21" t="e">
        <f>IF('EP4 PPTO CAPITAL'!#REF!&gt;=0,'EP4 PPTO CAPITAL'!#REF!,0)</f>
        <v>#REF!</v>
      </c>
      <c r="I33">
        <v>0</v>
      </c>
      <c r="J33">
        <v>0</v>
      </c>
      <c r="K33" t="e">
        <f t="shared" si="0"/>
        <v>#REF!</v>
      </c>
    </row>
    <row r="34" spans="1:11" ht="12.75">
      <c r="A34" s="35" t="e">
        <f>+#REF!</f>
        <v>#REF!</v>
      </c>
      <c r="B34" s="18" t="e">
        <f>CONCATENATE(MID(#REF!,1,2),"0000")</f>
        <v>#REF!</v>
      </c>
      <c r="D34" s="18" t="s">
        <v>170</v>
      </c>
      <c r="E34" s="18" t="s">
        <v>435</v>
      </c>
      <c r="H34" s="21" t="e">
        <f>IF('EP4 PPTO CAPITAL'!#REF!&gt;=0,'EP4 PPTO CAPITAL'!#REF!,0)</f>
        <v>#REF!</v>
      </c>
      <c r="I34">
        <v>0</v>
      </c>
      <c r="J34">
        <v>0</v>
      </c>
      <c r="K34" t="e">
        <f t="shared" si="0"/>
        <v>#REF!</v>
      </c>
    </row>
    <row r="35" spans="1:11" ht="12.75">
      <c r="A35" s="35" t="e">
        <f>+#REF!</f>
        <v>#REF!</v>
      </c>
      <c r="B35" s="18" t="e">
        <f>CONCATENATE(MID(#REF!,1,2),"0000")</f>
        <v>#REF!</v>
      </c>
      <c r="D35" s="18" t="s">
        <v>170</v>
      </c>
      <c r="E35" s="18" t="s">
        <v>436</v>
      </c>
      <c r="H35" s="21" t="e">
        <f>IF('EP4 PPTO CAPITAL'!#REF!&gt;=0,'EP4 PPTO CAPITAL'!#REF!,0)</f>
        <v>#REF!</v>
      </c>
      <c r="I35">
        <v>0</v>
      </c>
      <c r="J35">
        <v>0</v>
      </c>
      <c r="K35" t="e">
        <f t="shared" si="0"/>
        <v>#REF!</v>
      </c>
    </row>
    <row r="36" spans="1:11" ht="12.75">
      <c r="A36" s="35" t="e">
        <f>+#REF!</f>
        <v>#REF!</v>
      </c>
      <c r="B36" s="18" t="e">
        <f>CONCATENATE(MID(#REF!,1,2),"0000")</f>
        <v>#REF!</v>
      </c>
      <c r="D36" s="18" t="s">
        <v>170</v>
      </c>
      <c r="E36" s="18" t="s">
        <v>437</v>
      </c>
      <c r="H36" s="21" t="e">
        <f>IF('EP4 PPTO CAPITAL'!#REF!&gt;=0,'EP4 PPTO CAPITAL'!#REF!,0)</f>
        <v>#REF!</v>
      </c>
      <c r="I36">
        <v>0</v>
      </c>
      <c r="J36">
        <v>0</v>
      </c>
      <c r="K36" t="e">
        <f t="shared" si="0"/>
        <v>#REF!</v>
      </c>
    </row>
    <row r="37" spans="1:11" ht="12.75">
      <c r="A37" s="35" t="e">
        <f>+#REF!</f>
        <v>#REF!</v>
      </c>
      <c r="B37" s="18" t="e">
        <f>CONCATENATE(MID(#REF!,1,2),"0000")</f>
        <v>#REF!</v>
      </c>
      <c r="D37" s="18" t="s">
        <v>170</v>
      </c>
      <c r="E37" s="18" t="s">
        <v>438</v>
      </c>
      <c r="H37" s="21" t="e">
        <f>IF('EP4 PPTO CAPITAL'!#REF!&gt;=0,'EP4 PPTO CAPITAL'!#REF!,0)</f>
        <v>#REF!</v>
      </c>
      <c r="I37">
        <v>0</v>
      </c>
      <c r="J37">
        <v>0</v>
      </c>
      <c r="K37" t="e">
        <f t="shared" si="0"/>
        <v>#REF!</v>
      </c>
    </row>
    <row r="38" spans="1:11" ht="12.75">
      <c r="A38" s="35" t="e">
        <f>+#REF!</f>
        <v>#REF!</v>
      </c>
      <c r="B38" s="18" t="e">
        <f>CONCATENATE(MID(#REF!,1,2),"0000")</f>
        <v>#REF!</v>
      </c>
      <c r="D38" s="18" t="s">
        <v>170</v>
      </c>
      <c r="E38" s="18" t="s">
        <v>439</v>
      </c>
      <c r="H38" s="21" t="e">
        <f>IF('EP4 PPTO CAPITAL'!#REF!&gt;=0,'EP4 PPTO CAPITAL'!#REF!,0)</f>
        <v>#REF!</v>
      </c>
      <c r="I38">
        <v>0</v>
      </c>
      <c r="J38">
        <v>0</v>
      </c>
      <c r="K38" t="e">
        <f aca="true" t="shared" si="1" ref="K38:K61">+H38</f>
        <v>#REF!</v>
      </c>
    </row>
    <row r="39" spans="1:11" ht="12.75">
      <c r="A39" s="35" t="e">
        <f>+#REF!</f>
        <v>#REF!</v>
      </c>
      <c r="B39" s="18" t="e">
        <f>CONCATENATE(MID(#REF!,1,2),"0000")</f>
        <v>#REF!</v>
      </c>
      <c r="D39" s="18" t="s">
        <v>170</v>
      </c>
      <c r="E39" s="18" t="s">
        <v>440</v>
      </c>
      <c r="H39" s="21" t="e">
        <f>IF('EP4 PPTO CAPITAL'!#REF!&gt;=0,'EP4 PPTO CAPITAL'!#REF!,0)</f>
        <v>#REF!</v>
      </c>
      <c r="I39">
        <v>0</v>
      </c>
      <c r="J39">
        <v>0</v>
      </c>
      <c r="K39" t="e">
        <f t="shared" si="1"/>
        <v>#REF!</v>
      </c>
    </row>
    <row r="40" spans="1:11" ht="12.75">
      <c r="A40" s="35" t="e">
        <f>+#REF!</f>
        <v>#REF!</v>
      </c>
      <c r="B40" s="18" t="e">
        <f>CONCATENATE(MID(#REF!,1,2),"0000")</f>
        <v>#REF!</v>
      </c>
      <c r="D40" s="18" t="s">
        <v>170</v>
      </c>
      <c r="E40" s="18" t="s">
        <v>441</v>
      </c>
      <c r="H40" s="21" t="e">
        <f>IF('EP4 PPTO CAPITAL'!#REF!&gt;=0,'EP4 PPTO CAPITAL'!#REF!,0)</f>
        <v>#REF!</v>
      </c>
      <c r="I40">
        <v>0</v>
      </c>
      <c r="J40">
        <v>0</v>
      </c>
      <c r="K40" t="e">
        <f t="shared" si="1"/>
        <v>#REF!</v>
      </c>
    </row>
    <row r="41" spans="1:11" ht="12.75">
      <c r="A41" s="35" t="e">
        <f>+#REF!</f>
        <v>#REF!</v>
      </c>
      <c r="B41" s="18" t="e">
        <f>CONCATENATE(MID(#REF!,1,2),"0000")</f>
        <v>#REF!</v>
      </c>
      <c r="D41" s="18" t="s">
        <v>170</v>
      </c>
      <c r="E41" s="18" t="s">
        <v>442</v>
      </c>
      <c r="H41" s="21" t="e">
        <f>IF('EP4 PPTO CAPITAL'!#REF!&gt;=0,'EP4 PPTO CAPITAL'!#REF!,0)</f>
        <v>#REF!</v>
      </c>
      <c r="I41">
        <v>0</v>
      </c>
      <c r="J41">
        <v>0</v>
      </c>
      <c r="K41" t="e">
        <f t="shared" si="1"/>
        <v>#REF!</v>
      </c>
    </row>
    <row r="42" spans="1:11" ht="12.75">
      <c r="A42" s="35" t="e">
        <f>+#REF!</f>
        <v>#REF!</v>
      </c>
      <c r="B42" s="18" t="e">
        <f>CONCATENATE(MID(#REF!,1,2),"0000")</f>
        <v>#REF!</v>
      </c>
      <c r="D42" s="18" t="s">
        <v>170</v>
      </c>
      <c r="E42" s="18" t="s">
        <v>443</v>
      </c>
      <c r="H42" s="21" t="e">
        <f>IF('EP4 PPTO CAPITAL'!#REF!&gt;=0,'EP4 PPTO CAPITAL'!#REF!,0)</f>
        <v>#REF!</v>
      </c>
      <c r="I42">
        <v>0</v>
      </c>
      <c r="J42">
        <v>0</v>
      </c>
      <c r="K42" t="e">
        <f t="shared" si="1"/>
        <v>#REF!</v>
      </c>
    </row>
    <row r="43" spans="1:11" ht="12.75">
      <c r="A43" s="35" t="e">
        <f>+#REF!</f>
        <v>#REF!</v>
      </c>
      <c r="B43" s="18" t="e">
        <f>CONCATENATE(MID(#REF!,1,2),"0000")</f>
        <v>#REF!</v>
      </c>
      <c r="D43" s="18" t="s">
        <v>170</v>
      </c>
      <c r="E43" s="18" t="s">
        <v>444</v>
      </c>
      <c r="H43" s="21" t="e">
        <f>IF('EP4 PPTO CAPITAL'!#REF!&gt;=0,'EP4 PPTO CAPITAL'!#REF!,0)</f>
        <v>#REF!</v>
      </c>
      <c r="I43">
        <v>0</v>
      </c>
      <c r="J43">
        <v>0</v>
      </c>
      <c r="K43" t="e">
        <f t="shared" si="1"/>
        <v>#REF!</v>
      </c>
    </row>
    <row r="44" spans="1:11" ht="12.75">
      <c r="A44" s="35" t="e">
        <f>+#REF!</f>
        <v>#REF!</v>
      </c>
      <c r="B44" s="18" t="e">
        <f>CONCATENATE(MID(#REF!,1,2),"0000")</f>
        <v>#REF!</v>
      </c>
      <c r="D44" s="18" t="s">
        <v>170</v>
      </c>
      <c r="E44" s="18" t="s">
        <v>445</v>
      </c>
      <c r="H44" s="21" t="e">
        <f>IF('EP4 PPTO CAPITAL'!#REF!&gt;=0,'EP4 PPTO CAPITAL'!#REF!,0)</f>
        <v>#REF!</v>
      </c>
      <c r="I44">
        <v>0</v>
      </c>
      <c r="J44">
        <v>0</v>
      </c>
      <c r="K44" t="e">
        <f t="shared" si="1"/>
        <v>#REF!</v>
      </c>
    </row>
    <row r="45" spans="1:11" ht="12.75">
      <c r="A45" s="35" t="e">
        <f>+#REF!</f>
        <v>#REF!</v>
      </c>
      <c r="B45" s="18" t="e">
        <f>CONCATENATE(MID(#REF!,1,2),"0000")</f>
        <v>#REF!</v>
      </c>
      <c r="D45" s="18" t="s">
        <v>170</v>
      </c>
      <c r="E45" s="18" t="s">
        <v>446</v>
      </c>
      <c r="H45" s="21" t="e">
        <f>IF('EP4 PPTO CAPITAL'!#REF!&gt;=0,'EP4 PPTO CAPITAL'!#REF!,0)</f>
        <v>#REF!</v>
      </c>
      <c r="I45">
        <v>0</v>
      </c>
      <c r="J45">
        <v>0</v>
      </c>
      <c r="K45" t="e">
        <f t="shared" si="1"/>
        <v>#REF!</v>
      </c>
    </row>
    <row r="46" spans="1:11" ht="12.75">
      <c r="A46" s="35" t="e">
        <f>+#REF!</f>
        <v>#REF!</v>
      </c>
      <c r="B46" s="18" t="e">
        <f>CONCATENATE(MID(#REF!,1,2),"0000")</f>
        <v>#REF!</v>
      </c>
      <c r="D46" s="18" t="s">
        <v>170</v>
      </c>
      <c r="E46" s="18" t="s">
        <v>447</v>
      </c>
      <c r="H46" s="21" t="e">
        <f>IF('EP4 PPTO CAPITAL'!#REF!&gt;=0,'EP4 PPTO CAPITAL'!#REF!,0)</f>
        <v>#REF!</v>
      </c>
      <c r="I46">
        <v>0</v>
      </c>
      <c r="J46">
        <v>0</v>
      </c>
      <c r="K46" t="e">
        <f t="shared" si="1"/>
        <v>#REF!</v>
      </c>
    </row>
    <row r="47" spans="1:11" ht="12.75">
      <c r="A47" s="35" t="e">
        <f>+#REF!</f>
        <v>#REF!</v>
      </c>
      <c r="B47" s="18" t="e">
        <f>CONCATENATE(MID(#REF!,1,2),"0000")</f>
        <v>#REF!</v>
      </c>
      <c r="D47" s="18" t="s">
        <v>170</v>
      </c>
      <c r="E47" s="18" t="s">
        <v>448</v>
      </c>
      <c r="H47" s="21" t="e">
        <f>IF('EP4 PPTO CAPITAL'!#REF!&gt;=0,'EP4 PPTO CAPITAL'!#REF!,0)</f>
        <v>#REF!</v>
      </c>
      <c r="I47">
        <v>0</v>
      </c>
      <c r="J47">
        <v>0</v>
      </c>
      <c r="K47" t="e">
        <f t="shared" si="1"/>
        <v>#REF!</v>
      </c>
    </row>
    <row r="48" spans="1:11" ht="12.75">
      <c r="A48" s="35" t="e">
        <f>+#REF!</f>
        <v>#REF!</v>
      </c>
      <c r="B48" s="18" t="e">
        <f>CONCATENATE(MID(#REF!,1,2),"0000")</f>
        <v>#REF!</v>
      </c>
      <c r="D48" s="18" t="s">
        <v>170</v>
      </c>
      <c r="E48" s="18" t="s">
        <v>449</v>
      </c>
      <c r="H48" s="21" t="e">
        <f>IF('EP4 PPTO CAPITAL'!#REF!&gt;=0,'EP4 PPTO CAPITAL'!#REF!,0)</f>
        <v>#REF!</v>
      </c>
      <c r="I48">
        <v>0</v>
      </c>
      <c r="J48">
        <v>0</v>
      </c>
      <c r="K48" t="e">
        <f t="shared" si="1"/>
        <v>#REF!</v>
      </c>
    </row>
    <row r="49" spans="1:11" ht="12.75">
      <c r="A49" s="35" t="e">
        <f>+#REF!</f>
        <v>#REF!</v>
      </c>
      <c r="B49" s="18" t="e">
        <f>CONCATENATE(MID(#REF!,1,2),"0000")</f>
        <v>#REF!</v>
      </c>
      <c r="D49" s="18" t="s">
        <v>170</v>
      </c>
      <c r="E49" s="18" t="s">
        <v>450</v>
      </c>
      <c r="H49" s="21" t="e">
        <f>IF('EP4 PPTO CAPITAL'!#REF!&gt;=0,'EP4 PPTO CAPITAL'!#REF!,0)</f>
        <v>#REF!</v>
      </c>
      <c r="I49">
        <v>0</v>
      </c>
      <c r="J49">
        <v>0</v>
      </c>
      <c r="K49" t="e">
        <f>+H49</f>
        <v>#REF!</v>
      </c>
    </row>
    <row r="50" spans="1:11" ht="12.75">
      <c r="A50" s="35" t="e">
        <f>+#REF!</f>
        <v>#REF!</v>
      </c>
      <c r="B50" s="18" t="e">
        <f>CONCATENATE(MID(#REF!,1,2),"0000")</f>
        <v>#REF!</v>
      </c>
      <c r="D50" s="18" t="s">
        <v>170</v>
      </c>
      <c r="E50" s="18" t="s">
        <v>451</v>
      </c>
      <c r="H50" s="21">
        <f>IF('EP3PRESUPUESTO EXPLOTACION'!E13&gt;=0,'EP3PRESUPUESTO EXPLOTACION'!E13,0)</f>
        <v>0</v>
      </c>
      <c r="I50">
        <v>0</v>
      </c>
      <c r="J50">
        <v>0</v>
      </c>
      <c r="K50">
        <f t="shared" si="1"/>
        <v>0</v>
      </c>
    </row>
    <row r="51" spans="1:11" ht="12.75">
      <c r="A51" s="35" t="e">
        <f>+#REF!</f>
        <v>#REF!</v>
      </c>
      <c r="B51" s="18" t="e">
        <f>CONCATENATE(MID(#REF!,1,2),"0000")</f>
        <v>#REF!</v>
      </c>
      <c r="D51" s="18" t="s">
        <v>170</v>
      </c>
      <c r="E51" s="18" t="s">
        <v>452</v>
      </c>
      <c r="H51" s="21">
        <f>IF('EP3PRESUPUESTO EXPLOTACION'!E14&gt;=0,'EP3PRESUPUESTO EXPLOTACION'!E14,0)</f>
        <v>698887</v>
      </c>
      <c r="I51">
        <v>0</v>
      </c>
      <c r="J51">
        <v>0</v>
      </c>
      <c r="K51">
        <f t="shared" si="1"/>
        <v>698887</v>
      </c>
    </row>
    <row r="52" spans="1:11" ht="12.75">
      <c r="A52" s="35" t="e">
        <f>+#REF!</f>
        <v>#REF!</v>
      </c>
      <c r="B52" s="18" t="e">
        <f>CONCATENATE(MID(#REF!,1,2),"0000")</f>
        <v>#REF!</v>
      </c>
      <c r="D52" s="18" t="s">
        <v>170</v>
      </c>
      <c r="E52" s="18" t="s">
        <v>453</v>
      </c>
      <c r="H52" s="21">
        <f>IF('EP3PRESUPUESTO EXPLOTACION'!E16&gt;=0,'EP3PRESUPUESTO EXPLOTACION'!E16,0)</f>
        <v>0</v>
      </c>
      <c r="I52">
        <v>0</v>
      </c>
      <c r="J52">
        <v>0</v>
      </c>
      <c r="K52">
        <f t="shared" si="1"/>
        <v>0</v>
      </c>
    </row>
    <row r="53" spans="1:11" ht="12.75">
      <c r="A53" s="35" t="e">
        <f>+#REF!</f>
        <v>#REF!</v>
      </c>
      <c r="B53" s="18" t="e">
        <f>CONCATENATE(MID(#REF!,1,2),"0000")</f>
        <v>#REF!</v>
      </c>
      <c r="D53" s="18" t="s">
        <v>170</v>
      </c>
      <c r="E53" s="18" t="s">
        <v>454</v>
      </c>
      <c r="H53" s="21">
        <f>IF('EP3PRESUPUESTO EXPLOTACION'!E18&gt;=0,'EP3PRESUPUESTO EXPLOTACION'!E18,0)</f>
        <v>1253</v>
      </c>
      <c r="I53">
        <v>0</v>
      </c>
      <c r="J53">
        <v>0</v>
      </c>
      <c r="K53">
        <f t="shared" si="1"/>
        <v>1253</v>
      </c>
    </row>
    <row r="54" spans="1:11" ht="12.75">
      <c r="A54" s="35" t="e">
        <f>+#REF!</f>
        <v>#REF!</v>
      </c>
      <c r="B54" s="18" t="e">
        <f>CONCATENATE(MID(#REF!,1,2),"0000")</f>
        <v>#REF!</v>
      </c>
      <c r="D54" s="18" t="s">
        <v>170</v>
      </c>
      <c r="E54" s="18" t="s">
        <v>455</v>
      </c>
      <c r="H54" s="21">
        <f>IF('EP3PRESUPUESTO EXPLOTACION'!E20&gt;=0,'EP3PRESUPUESTO EXPLOTACION'!E20,0)</f>
        <v>0</v>
      </c>
      <c r="I54">
        <v>0</v>
      </c>
      <c r="J54">
        <v>0</v>
      </c>
      <c r="K54">
        <f t="shared" si="1"/>
        <v>0</v>
      </c>
    </row>
    <row r="55" spans="1:11" ht="12.75">
      <c r="A55" s="35" t="e">
        <f>+#REF!</f>
        <v>#REF!</v>
      </c>
      <c r="B55" s="18" t="e">
        <f>CONCATENATE(MID(#REF!,1,2),"0000")</f>
        <v>#REF!</v>
      </c>
      <c r="D55" s="18" t="s">
        <v>170</v>
      </c>
      <c r="E55" s="18" t="s">
        <v>456</v>
      </c>
      <c r="H55" s="21">
        <f>IF('EP3PRESUPUESTO EXPLOTACION'!E21&gt;=0,'EP3PRESUPUESTO EXPLOTACION'!E21,0)</f>
        <v>0</v>
      </c>
      <c r="I55">
        <v>0</v>
      </c>
      <c r="J55">
        <v>0</v>
      </c>
      <c r="K55">
        <f t="shared" si="1"/>
        <v>0</v>
      </c>
    </row>
    <row r="56" spans="1:11" ht="12.75">
      <c r="A56" s="35" t="e">
        <f>+#REF!</f>
        <v>#REF!</v>
      </c>
      <c r="B56" s="18" t="e">
        <f>CONCATENATE(MID(#REF!,1,2),"0000")</f>
        <v>#REF!</v>
      </c>
      <c r="D56" s="18" t="s">
        <v>170</v>
      </c>
      <c r="E56" s="18" t="s">
        <v>457</v>
      </c>
      <c r="H56" s="21">
        <f>IF('EP3PRESUPUESTO EXPLOTACION'!E22&gt;=0,'EP3PRESUPUESTO EXPLOTACION'!E22,0)</f>
        <v>0</v>
      </c>
      <c r="I56">
        <v>0</v>
      </c>
      <c r="J56">
        <v>0</v>
      </c>
      <c r="K56">
        <f t="shared" si="1"/>
        <v>0</v>
      </c>
    </row>
    <row r="57" spans="1:11" ht="12.75">
      <c r="A57" s="35" t="e">
        <f>+#REF!</f>
        <v>#REF!</v>
      </c>
      <c r="B57" s="18" t="e">
        <f>CONCATENATE(MID(#REF!,1,2),"0000")</f>
        <v>#REF!</v>
      </c>
      <c r="D57" s="18" t="s">
        <v>170</v>
      </c>
      <c r="E57" s="18" t="s">
        <v>458</v>
      </c>
      <c r="H57" s="21">
        <f>IF('EP3PRESUPUESTO EXPLOTACION'!E23&gt;=0,'EP3PRESUPUESTO EXPLOTACION'!E23,0)</f>
        <v>0</v>
      </c>
      <c r="I57">
        <v>0</v>
      </c>
      <c r="J57">
        <v>0</v>
      </c>
      <c r="K57">
        <f t="shared" si="1"/>
        <v>0</v>
      </c>
    </row>
    <row r="58" spans="1:11" ht="12.75">
      <c r="A58" s="35" t="e">
        <f>+#REF!</f>
        <v>#REF!</v>
      </c>
      <c r="B58" s="18" t="e">
        <f>CONCATENATE(MID(#REF!,1,2),"0000")</f>
        <v>#REF!</v>
      </c>
      <c r="D58" s="18" t="s">
        <v>170</v>
      </c>
      <c r="E58" s="18" t="s">
        <v>459</v>
      </c>
      <c r="H58" s="21">
        <f>IF('EP3PRESUPUESTO EXPLOTACION'!E25&gt;=0,'EP3PRESUPUESTO EXPLOTACION'!E25,0)</f>
        <v>0</v>
      </c>
      <c r="I58">
        <v>0</v>
      </c>
      <c r="J58">
        <v>0</v>
      </c>
      <c r="K58">
        <f t="shared" si="1"/>
        <v>0</v>
      </c>
    </row>
    <row r="59" spans="1:11" ht="12.75">
      <c r="A59" s="35" t="e">
        <f>+#REF!</f>
        <v>#REF!</v>
      </c>
      <c r="B59" s="18" t="e">
        <f>CONCATENATE(MID(#REF!,1,2),"0000")</f>
        <v>#REF!</v>
      </c>
      <c r="D59" s="18" t="s">
        <v>170</v>
      </c>
      <c r="E59" s="18" t="s">
        <v>460</v>
      </c>
      <c r="H59" s="21">
        <f>IF('EP3PRESUPUESTO EXPLOTACION'!E26&gt;=0,'EP3PRESUPUESTO EXPLOTACION'!E26,0)</f>
        <v>62579</v>
      </c>
      <c r="I59">
        <v>0</v>
      </c>
      <c r="J59">
        <v>0</v>
      </c>
      <c r="K59">
        <f t="shared" si="1"/>
        <v>62579</v>
      </c>
    </row>
    <row r="60" spans="1:11" ht="12.75">
      <c r="A60" s="35" t="e">
        <f>+#REF!</f>
        <v>#REF!</v>
      </c>
      <c r="B60" s="18" t="e">
        <f>CONCATENATE(MID(#REF!,1,2),"0000")</f>
        <v>#REF!</v>
      </c>
      <c r="D60" s="18" t="s">
        <v>170</v>
      </c>
      <c r="E60" s="18" t="s">
        <v>461</v>
      </c>
      <c r="H60" s="21">
        <f>IF('EP3PRESUPUESTO EXPLOTACION'!E28&gt;=0,'EP3PRESUPUESTO EXPLOTACION'!E28,0)</f>
        <v>0</v>
      </c>
      <c r="I60">
        <v>0</v>
      </c>
      <c r="J60">
        <v>0</v>
      </c>
      <c r="K60">
        <f t="shared" si="1"/>
        <v>0</v>
      </c>
    </row>
    <row r="61" spans="1:11" ht="12.75">
      <c r="A61" s="35" t="e">
        <f>+#REF!</f>
        <v>#REF!</v>
      </c>
      <c r="B61" s="18" t="e">
        <f>CONCATENATE(MID(#REF!,1,2),"0000")</f>
        <v>#REF!</v>
      </c>
      <c r="D61" s="18" t="s">
        <v>170</v>
      </c>
      <c r="E61" s="18" t="s">
        <v>462</v>
      </c>
      <c r="H61" s="21">
        <f>IF('EP3PRESUPUESTO EXPLOTACION'!E29&gt;=0,'EP3PRESUPUESTO EXPLOTACION'!E29,0)</f>
        <v>0</v>
      </c>
      <c r="I61">
        <v>0</v>
      </c>
      <c r="J61">
        <v>0</v>
      </c>
      <c r="K61">
        <f t="shared" si="1"/>
        <v>0</v>
      </c>
    </row>
    <row r="62" spans="1:11" ht="12.75">
      <c r="A62" s="35" t="e">
        <f>+#REF!</f>
        <v>#REF!</v>
      </c>
      <c r="B62" s="18" t="e">
        <f>CONCATENATE(MID(#REF!,1,2),"0000")</f>
        <v>#REF!</v>
      </c>
      <c r="D62" s="18" t="s">
        <v>170</v>
      </c>
      <c r="E62" s="18" t="s">
        <v>463</v>
      </c>
      <c r="H62" s="21">
        <f>IF('EP3PRESUPUESTO EXPLOTACION'!E30&gt;=0,'EP3PRESUPUESTO EXPLOTACION'!E30,0)</f>
        <v>0</v>
      </c>
      <c r="I62">
        <v>0</v>
      </c>
      <c r="J62">
        <v>0</v>
      </c>
      <c r="K62">
        <f aca="true" t="shared" si="2" ref="K62:K86">+H62</f>
        <v>0</v>
      </c>
    </row>
    <row r="63" spans="1:11" ht="12.75">
      <c r="A63" s="35" t="e">
        <f>+#REF!</f>
        <v>#REF!</v>
      </c>
      <c r="B63" s="18" t="e">
        <f>CONCATENATE(MID(#REF!,1,2),"0000")</f>
        <v>#REF!</v>
      </c>
      <c r="D63" s="18" t="s">
        <v>170</v>
      </c>
      <c r="E63" s="18" t="s">
        <v>464</v>
      </c>
      <c r="H63" s="21">
        <f>IF('EP3PRESUPUESTO EXPLOTACION'!E31&gt;=0,'EP3PRESUPUESTO EXPLOTACION'!E31,0)</f>
        <v>0</v>
      </c>
      <c r="I63">
        <v>0</v>
      </c>
      <c r="J63">
        <v>0</v>
      </c>
      <c r="K63">
        <f t="shared" si="2"/>
        <v>0</v>
      </c>
    </row>
    <row r="64" spans="1:11" ht="12.75">
      <c r="A64" s="35" t="e">
        <f>+#REF!</f>
        <v>#REF!</v>
      </c>
      <c r="B64" s="18" t="e">
        <f>CONCATENATE(MID(#REF!,1,2),"0000")</f>
        <v>#REF!</v>
      </c>
      <c r="D64" s="18" t="s">
        <v>170</v>
      </c>
      <c r="E64" s="18" t="s">
        <v>465</v>
      </c>
      <c r="H64" s="21">
        <f>IF('EP3PRESUPUESTO EXPLOTACION'!E33&gt;=0,'EP3PRESUPUESTO EXPLOTACION'!E33,0)</f>
        <v>0</v>
      </c>
      <c r="I64">
        <v>0</v>
      </c>
      <c r="J64">
        <v>0</v>
      </c>
      <c r="K64">
        <f t="shared" si="2"/>
        <v>0</v>
      </c>
    </row>
    <row r="65" spans="1:11" ht="12.75">
      <c r="A65" s="35" t="e">
        <f>+#REF!</f>
        <v>#REF!</v>
      </c>
      <c r="B65" s="18" t="e">
        <f>CONCATENATE(MID(#REF!,1,2),"0000")</f>
        <v>#REF!</v>
      </c>
      <c r="D65" s="18" t="s">
        <v>170</v>
      </c>
      <c r="E65" s="18" t="s">
        <v>466</v>
      </c>
      <c r="H65" s="21">
        <f>IF('EP3PRESUPUESTO EXPLOTACION'!E34&gt;=0,'EP3PRESUPUESTO EXPLOTACION'!E34,0)</f>
        <v>627</v>
      </c>
      <c r="I65">
        <v>0</v>
      </c>
      <c r="J65">
        <v>0</v>
      </c>
      <c r="K65">
        <f t="shared" si="2"/>
        <v>627</v>
      </c>
    </row>
    <row r="66" spans="1:11" ht="12.75">
      <c r="A66" s="35" t="e">
        <f>+#REF!</f>
        <v>#REF!</v>
      </c>
      <c r="B66" s="18" t="e">
        <f>CONCATENATE(MID(#REF!,1,2),"0000")</f>
        <v>#REF!</v>
      </c>
      <c r="D66" s="18" t="s">
        <v>170</v>
      </c>
      <c r="E66" s="18" t="s">
        <v>467</v>
      </c>
      <c r="H66" s="21">
        <f>IF('EP3PRESUPUESTO EXPLOTACION'!E35&gt;=0,'EP3PRESUPUESTO EXPLOTACION'!E35,0)</f>
        <v>0</v>
      </c>
      <c r="I66">
        <v>0</v>
      </c>
      <c r="J66">
        <v>0</v>
      </c>
      <c r="K66">
        <f t="shared" si="2"/>
        <v>0</v>
      </c>
    </row>
    <row r="67" spans="1:11" ht="12.75">
      <c r="A67" s="35" t="e">
        <f>+#REF!</f>
        <v>#REF!</v>
      </c>
      <c r="B67" s="18" t="e">
        <f>CONCATENATE(MID(#REF!,1,2),"0000")</f>
        <v>#REF!</v>
      </c>
      <c r="D67" s="18" t="s">
        <v>170</v>
      </c>
      <c r="E67" s="18" t="s">
        <v>468</v>
      </c>
      <c r="H67" s="21">
        <f>IF('EP3PRESUPUESTO EXPLOTACION'!E36&gt;=0,'EP3PRESUPUESTO EXPLOTACION'!E36,0)</f>
        <v>0</v>
      </c>
      <c r="I67">
        <v>0</v>
      </c>
      <c r="J67">
        <v>0</v>
      </c>
      <c r="K67">
        <f t="shared" si="2"/>
        <v>0</v>
      </c>
    </row>
    <row r="68" spans="1:11" ht="12.75">
      <c r="A68" s="35" t="e">
        <f>+#REF!</f>
        <v>#REF!</v>
      </c>
      <c r="B68" s="18" t="e">
        <f>CONCATENATE(MID(#REF!,1,2),"0000")</f>
        <v>#REF!</v>
      </c>
      <c r="D68" s="18" t="s">
        <v>170</v>
      </c>
      <c r="E68" s="18" t="s">
        <v>469</v>
      </c>
      <c r="H68" s="21">
        <f>IF('EP3PRESUPUESTO EXPLOTACION'!E38&gt;=0,'EP3PRESUPUESTO EXPLOTACION'!E38,0)</f>
        <v>0</v>
      </c>
      <c r="I68">
        <v>0</v>
      </c>
      <c r="J68">
        <v>0</v>
      </c>
      <c r="K68">
        <f t="shared" si="2"/>
        <v>0</v>
      </c>
    </row>
    <row r="69" spans="1:11" ht="12.75">
      <c r="A69" s="35" t="e">
        <f>+#REF!</f>
        <v>#REF!</v>
      </c>
      <c r="B69" s="18" t="e">
        <f>CONCATENATE(MID(#REF!,1,2),"0000")</f>
        <v>#REF!</v>
      </c>
      <c r="D69" s="18" t="s">
        <v>170</v>
      </c>
      <c r="E69" s="18" t="s">
        <v>470</v>
      </c>
      <c r="H69" s="21">
        <f>IF('EP3PRESUPUESTO EXPLOTACION'!E40&gt;=0,'EP3PRESUPUESTO EXPLOTACION'!E40,0)</f>
        <v>207850</v>
      </c>
      <c r="I69">
        <v>0</v>
      </c>
      <c r="J69">
        <v>0</v>
      </c>
      <c r="K69">
        <f t="shared" si="2"/>
        <v>207850</v>
      </c>
    </row>
    <row r="70" spans="1:11" ht="12.75">
      <c r="A70" s="35" t="e">
        <f>+#REF!</f>
        <v>#REF!</v>
      </c>
      <c r="B70" s="18" t="e">
        <f>CONCATENATE(MID(#REF!,1,2),"0000")</f>
        <v>#REF!</v>
      </c>
      <c r="D70" s="18" t="s">
        <v>170</v>
      </c>
      <c r="E70" s="18" t="s">
        <v>471</v>
      </c>
      <c r="H70" s="21">
        <f>IF('EP3PRESUPUESTO EXPLOTACION'!E42&gt;=0,'EP3PRESUPUESTO EXPLOTACION'!E42,0)</f>
        <v>0</v>
      </c>
      <c r="I70">
        <v>0</v>
      </c>
      <c r="J70">
        <v>0</v>
      </c>
      <c r="K70">
        <f t="shared" si="2"/>
        <v>0</v>
      </c>
    </row>
    <row r="71" spans="1:11" ht="12.75">
      <c r="A71" s="35" t="e">
        <f>+#REF!</f>
        <v>#REF!</v>
      </c>
      <c r="B71" s="18" t="e">
        <f>CONCATENATE(MID(#REF!,1,2),"0000")</f>
        <v>#REF!</v>
      </c>
      <c r="D71" s="18" t="s">
        <v>170</v>
      </c>
      <c r="E71" s="18" t="s">
        <v>472</v>
      </c>
      <c r="H71" s="21">
        <f>IF('EP3PRESUPUESTO EXPLOTACION'!E44&gt;=0,'EP3PRESUPUESTO EXPLOTACION'!E44,0)</f>
        <v>6742</v>
      </c>
      <c r="I71">
        <v>0</v>
      </c>
      <c r="J71">
        <v>0</v>
      </c>
      <c r="K71">
        <f t="shared" si="2"/>
        <v>6742</v>
      </c>
    </row>
    <row r="72" spans="1:11" ht="12.75">
      <c r="A72" s="35" t="e">
        <f>+#REF!</f>
        <v>#REF!</v>
      </c>
      <c r="B72" s="18" t="e">
        <f>CONCATENATE(MID(#REF!,1,2),"0000")</f>
        <v>#REF!</v>
      </c>
      <c r="D72" s="18" t="s">
        <v>170</v>
      </c>
      <c r="E72" s="18" t="s">
        <v>473</v>
      </c>
      <c r="H72" s="21">
        <f>IF('EP3PRESUPUESTO EXPLOTACION'!E45&gt;=0,'EP3PRESUPUESTO EXPLOTACION'!E45,0)</f>
        <v>0</v>
      </c>
      <c r="I72">
        <v>0</v>
      </c>
      <c r="J72">
        <v>0</v>
      </c>
      <c r="K72">
        <f t="shared" si="2"/>
        <v>0</v>
      </c>
    </row>
    <row r="73" spans="1:11" ht="12.75">
      <c r="A73" s="35" t="e">
        <f>+#REF!</f>
        <v>#REF!</v>
      </c>
      <c r="B73" s="18" t="e">
        <f>CONCATENATE(MID(#REF!,1,2),"0000")</f>
        <v>#REF!</v>
      </c>
      <c r="D73" s="18" t="s">
        <v>170</v>
      </c>
      <c r="E73" s="18" t="s">
        <v>474</v>
      </c>
      <c r="H73" s="21">
        <f>IF('EP3PRESUPUESTO EXPLOTACION'!E47&gt;=0,'EP3PRESUPUESTO EXPLOTACION'!E47,0)</f>
        <v>0</v>
      </c>
      <c r="I73">
        <v>0</v>
      </c>
      <c r="J73">
        <v>0</v>
      </c>
      <c r="K73">
        <f t="shared" si="2"/>
        <v>0</v>
      </c>
    </row>
    <row r="74" spans="1:11" ht="12.75">
      <c r="A74" s="35" t="e">
        <f>+#REF!</f>
        <v>#REF!</v>
      </c>
      <c r="B74" s="18" t="e">
        <f>CONCATENATE(MID(#REF!,1,2),"0000")</f>
        <v>#REF!</v>
      </c>
      <c r="D74" s="18" t="s">
        <v>170</v>
      </c>
      <c r="E74" s="18" t="s">
        <v>475</v>
      </c>
      <c r="H74" s="21">
        <f>IF('EP3PRESUPUESTO EXPLOTACION'!E49&gt;=0,'EP3PRESUPUESTO EXPLOTACION'!E49,0)</f>
        <v>7308</v>
      </c>
      <c r="I74">
        <v>0</v>
      </c>
      <c r="J74">
        <v>0</v>
      </c>
      <c r="K74">
        <f t="shared" si="2"/>
        <v>7308</v>
      </c>
    </row>
    <row r="75" spans="1:11" ht="12.75">
      <c r="A75" s="35" t="e">
        <f>+#REF!</f>
        <v>#REF!</v>
      </c>
      <c r="B75" s="18" t="e">
        <f>CONCATENATE(MID(#REF!,1,2),"0000")</f>
        <v>#REF!</v>
      </c>
      <c r="D75" s="18" t="s">
        <v>170</v>
      </c>
      <c r="E75" s="18" t="s">
        <v>476</v>
      </c>
      <c r="H75" s="21">
        <f>IF('EP3PRESUPUESTO EXPLOTACION'!E52&gt;=0,'EP3PRESUPUESTO EXPLOTACION'!E52,0)</f>
        <v>829</v>
      </c>
      <c r="I75">
        <v>0</v>
      </c>
      <c r="J75">
        <v>0</v>
      </c>
      <c r="K75">
        <f t="shared" si="2"/>
        <v>829</v>
      </c>
    </row>
    <row r="76" spans="1:11" ht="12.75">
      <c r="A76" s="35" t="e">
        <f>+#REF!</f>
        <v>#REF!</v>
      </c>
      <c r="B76" s="18" t="e">
        <f>CONCATENATE(MID(#REF!,1,2),"0000")</f>
        <v>#REF!</v>
      </c>
      <c r="D76" s="18" t="s">
        <v>170</v>
      </c>
      <c r="E76" s="18" t="s">
        <v>477</v>
      </c>
      <c r="H76" s="21">
        <f>IF('EP3PRESUPUESTO EXPLOTACION'!E53&gt;=0,'EP3PRESUPUESTO EXPLOTACION'!E53,0)</f>
        <v>0</v>
      </c>
      <c r="I76">
        <v>0</v>
      </c>
      <c r="J76">
        <v>0</v>
      </c>
      <c r="K76">
        <f t="shared" si="2"/>
        <v>0</v>
      </c>
    </row>
    <row r="77" spans="1:11" ht="12.75">
      <c r="A77" s="35" t="e">
        <f>+#REF!</f>
        <v>#REF!</v>
      </c>
      <c r="B77" s="18" t="e">
        <f>CONCATENATE(MID(#REF!,1,2),"0000")</f>
        <v>#REF!</v>
      </c>
      <c r="D77" s="18" t="s">
        <v>170</v>
      </c>
      <c r="E77" s="18" t="s">
        <v>478</v>
      </c>
      <c r="H77" s="21">
        <f>IF('EP3PRESUPUESTO EXPLOTACION'!E55&gt;=0,'EP3PRESUPUESTO EXPLOTACION'!E55,0)</f>
        <v>0</v>
      </c>
      <c r="I77">
        <v>0</v>
      </c>
      <c r="J77">
        <v>0</v>
      </c>
      <c r="K77">
        <f t="shared" si="2"/>
        <v>0</v>
      </c>
    </row>
    <row r="78" spans="1:11" ht="12.75">
      <c r="A78" s="35" t="e">
        <f>+#REF!</f>
        <v>#REF!</v>
      </c>
      <c r="B78" s="18" t="e">
        <f>CONCATENATE(MID(#REF!,1,2),"0000")</f>
        <v>#REF!</v>
      </c>
      <c r="D78" s="18" t="s">
        <v>170</v>
      </c>
      <c r="E78" s="18" t="s">
        <v>479</v>
      </c>
      <c r="H78" s="21">
        <f>IF('EP3PRESUPUESTO EXPLOTACION'!E56&gt;=0,'EP3PRESUPUESTO EXPLOTACION'!E56,0)</f>
        <v>0</v>
      </c>
      <c r="I78">
        <v>0</v>
      </c>
      <c r="J78">
        <v>0</v>
      </c>
      <c r="K78">
        <f t="shared" si="2"/>
        <v>0</v>
      </c>
    </row>
    <row r="79" spans="1:11" ht="12.75">
      <c r="A79" s="35" t="e">
        <f>+#REF!</f>
        <v>#REF!</v>
      </c>
      <c r="B79" s="18" t="e">
        <f>CONCATENATE(MID(#REF!,1,2),"0000")</f>
        <v>#REF!</v>
      </c>
      <c r="D79" s="18" t="s">
        <v>170</v>
      </c>
      <c r="E79" s="18" t="s">
        <v>480</v>
      </c>
      <c r="H79" s="21">
        <f>IF('EP3PRESUPUESTO EXPLOTACION'!E57&gt;=0,'EP3PRESUPUESTO EXPLOTACION'!E57,0)</f>
        <v>0</v>
      </c>
      <c r="I79">
        <v>0</v>
      </c>
      <c r="J79">
        <v>0</v>
      </c>
      <c r="K79">
        <f t="shared" si="2"/>
        <v>0</v>
      </c>
    </row>
    <row r="80" spans="1:11" ht="12.75">
      <c r="A80" s="35" t="e">
        <f>+#REF!</f>
        <v>#REF!</v>
      </c>
      <c r="B80" s="18" t="e">
        <f>CONCATENATE(MID(#REF!,1,2),"0000")</f>
        <v>#REF!</v>
      </c>
      <c r="D80" s="18" t="s">
        <v>170</v>
      </c>
      <c r="E80" s="18" t="s">
        <v>481</v>
      </c>
      <c r="H80" s="21">
        <f>IF('EP3PRESUPUESTO EXPLOTACION'!E59&gt;=0,'EP3PRESUPUESTO EXPLOTACION'!E59,0)</f>
        <v>0</v>
      </c>
      <c r="I80">
        <v>0</v>
      </c>
      <c r="J80">
        <v>0</v>
      </c>
      <c r="K80">
        <f t="shared" si="2"/>
        <v>0</v>
      </c>
    </row>
    <row r="81" spans="1:11" ht="12.75">
      <c r="A81" s="35" t="e">
        <f>+#REF!</f>
        <v>#REF!</v>
      </c>
      <c r="B81" s="18" t="e">
        <f>CONCATENATE(MID(#REF!,1,2),"0000")</f>
        <v>#REF!</v>
      </c>
      <c r="D81" s="18" t="s">
        <v>170</v>
      </c>
      <c r="E81" s="18" t="s">
        <v>482</v>
      </c>
      <c r="H81" s="21">
        <f>IF('EP3PRESUPUESTO EXPLOTACION'!E60&gt;=0,'EP3PRESUPUESTO EXPLOTACION'!E60,0)</f>
        <v>0</v>
      </c>
      <c r="I81">
        <v>0</v>
      </c>
      <c r="J81">
        <v>0</v>
      </c>
      <c r="K81">
        <f t="shared" si="2"/>
        <v>0</v>
      </c>
    </row>
    <row r="82" spans="1:11" ht="12.75">
      <c r="A82" s="35" t="e">
        <f>+#REF!</f>
        <v>#REF!</v>
      </c>
      <c r="B82" s="18" t="e">
        <f>CONCATENATE(MID(#REF!,1,2),"0000")</f>
        <v>#REF!</v>
      </c>
      <c r="D82" s="18" t="s">
        <v>170</v>
      </c>
      <c r="E82" s="18" t="s">
        <v>483</v>
      </c>
      <c r="H82" s="21">
        <f>IF('EP3PRESUPUESTO EXPLOTACION'!E62&gt;=0,'EP3PRESUPUESTO EXPLOTACION'!E62,0)</f>
        <v>0</v>
      </c>
      <c r="I82">
        <v>0</v>
      </c>
      <c r="J82">
        <v>0</v>
      </c>
      <c r="K82">
        <f t="shared" si="2"/>
        <v>0</v>
      </c>
    </row>
    <row r="83" spans="1:11" ht="12.75">
      <c r="A83" s="35" t="e">
        <f>+#REF!</f>
        <v>#REF!</v>
      </c>
      <c r="B83" s="18" t="e">
        <f>CONCATENATE(MID(#REF!,1,2),"0000")</f>
        <v>#REF!</v>
      </c>
      <c r="D83" s="18" t="s">
        <v>170</v>
      </c>
      <c r="E83" s="18" t="s">
        <v>484</v>
      </c>
      <c r="H83" s="21">
        <f>IF('EP3PRESUPUESTO EXPLOTACION'!E64&gt;=0,'EP3PRESUPUESTO EXPLOTACION'!E64,0)</f>
        <v>0</v>
      </c>
      <c r="I83">
        <v>0</v>
      </c>
      <c r="J83">
        <v>0</v>
      </c>
      <c r="K83">
        <f t="shared" si="2"/>
        <v>0</v>
      </c>
    </row>
    <row r="84" spans="1:11" ht="12.75">
      <c r="A84" s="35" t="e">
        <f>+#REF!</f>
        <v>#REF!</v>
      </c>
      <c r="B84" s="18" t="e">
        <f>CONCATENATE(MID(#REF!,1,2),"0000")</f>
        <v>#REF!</v>
      </c>
      <c r="D84" s="18" t="s">
        <v>170</v>
      </c>
      <c r="E84" s="18" t="s">
        <v>485</v>
      </c>
      <c r="H84" s="21">
        <f>IF('EP3PRESUPUESTO EXPLOTACION'!E65&gt;=0,'EP3PRESUPUESTO EXPLOTACION'!E65,0)</f>
        <v>0</v>
      </c>
      <c r="I84">
        <v>0</v>
      </c>
      <c r="J84">
        <v>0</v>
      </c>
      <c r="K84">
        <f t="shared" si="2"/>
        <v>0</v>
      </c>
    </row>
    <row r="85" spans="1:11" ht="12.75">
      <c r="A85" s="35" t="e">
        <f>+#REF!</f>
        <v>#REF!</v>
      </c>
      <c r="B85" s="18" t="e">
        <f>CONCATENATE(MID(#REF!,1,2),"0000")</f>
        <v>#REF!</v>
      </c>
      <c r="D85" s="18" t="s">
        <v>170</v>
      </c>
      <c r="E85" s="18" t="s">
        <v>486</v>
      </c>
      <c r="H85" s="21">
        <f>IF('EP3PRESUPUESTO EXPLOTACION'!E69&gt;=0,'EP3PRESUPUESTO EXPLOTACION'!E69,0)</f>
        <v>0</v>
      </c>
      <c r="I85">
        <v>0</v>
      </c>
      <c r="J85">
        <v>0</v>
      </c>
      <c r="K85">
        <f t="shared" si="2"/>
        <v>0</v>
      </c>
    </row>
    <row r="86" spans="1:11" ht="12.75">
      <c r="A86" s="35" t="e">
        <f>+#REF!</f>
        <v>#REF!</v>
      </c>
      <c r="B86" s="18" t="e">
        <f>CONCATENATE(MID(#REF!,1,2),"0000")</f>
        <v>#REF!</v>
      </c>
      <c r="D86" s="18" t="s">
        <v>170</v>
      </c>
      <c r="E86" s="18" t="s">
        <v>487</v>
      </c>
      <c r="H86" s="21">
        <f>IF('EP3PRESUPUESTO EXPLOTACION'!E73&gt;=0,'EP3PRESUPUESTO EXPLOTACION'!E73,0)</f>
        <v>0</v>
      </c>
      <c r="I86">
        <v>0</v>
      </c>
      <c r="J86">
        <v>0</v>
      </c>
      <c r="K86">
        <f t="shared" si="2"/>
        <v>0</v>
      </c>
    </row>
    <row r="87" spans="1:11" ht="12.75">
      <c r="A87" s="35" t="e">
        <f>+#REF!</f>
        <v>#REF!</v>
      </c>
      <c r="B87" s="18" t="e">
        <f>CONCATENATE(MID(#REF!,1,2),"0000")</f>
        <v>#REF!</v>
      </c>
      <c r="D87" s="18" t="s">
        <v>170</v>
      </c>
      <c r="E87" s="35" t="str">
        <f>+'EP2 PRESUPUESTO ADMINIS INGRES'!B13</f>
        <v>10000</v>
      </c>
      <c r="H87" s="21">
        <f>+'EP2 PRESUPUESTO ADMINIS INGRES'!D13</f>
        <v>0</v>
      </c>
      <c r="I87">
        <v>0</v>
      </c>
      <c r="J87">
        <v>0</v>
      </c>
      <c r="K87" s="21">
        <f>+H87</f>
        <v>0</v>
      </c>
    </row>
    <row r="88" spans="1:11" ht="12.75">
      <c r="A88" s="35" t="e">
        <f>+#REF!</f>
        <v>#REF!</v>
      </c>
      <c r="B88" s="18" t="e">
        <f>CONCATENATE(MID(#REF!,1,2),"0000")</f>
        <v>#REF!</v>
      </c>
      <c r="D88" s="18" t="s">
        <v>170</v>
      </c>
      <c r="E88" s="35" t="str">
        <f>+'EP2 PRESUPUESTO ADMINIS INGRES'!B14</f>
        <v>11000</v>
      </c>
      <c r="H88" s="21">
        <f>+'EP2 PRESUPUESTO ADMINIS INGRES'!D14</f>
        <v>0</v>
      </c>
      <c r="I88">
        <v>0</v>
      </c>
      <c r="J88">
        <v>0</v>
      </c>
      <c r="K88">
        <f aca="true" t="shared" si="3" ref="K88:K118">+H88</f>
        <v>0</v>
      </c>
    </row>
    <row r="89" spans="1:11" ht="12.75">
      <c r="A89" s="35" t="e">
        <f>+#REF!</f>
        <v>#REF!</v>
      </c>
      <c r="B89" s="18" t="e">
        <f>CONCATENATE(MID(#REF!,1,2),"0000")</f>
        <v>#REF!</v>
      </c>
      <c r="D89" s="18" t="s">
        <v>170</v>
      </c>
      <c r="E89" s="35" t="str">
        <f>+'EP2 PRESUPUESTO ADMINIS INGRES'!B16</f>
        <v>20000</v>
      </c>
      <c r="H89" s="21">
        <f>+'EP2 PRESUPUESTO ADMINIS INGRES'!D16</f>
        <v>0</v>
      </c>
      <c r="I89">
        <v>0</v>
      </c>
      <c r="J89">
        <v>0</v>
      </c>
      <c r="K89">
        <f t="shared" si="3"/>
        <v>0</v>
      </c>
    </row>
    <row r="90" spans="1:11" ht="12.75">
      <c r="A90" s="35" t="e">
        <f>+#REF!</f>
        <v>#REF!</v>
      </c>
      <c r="B90" s="18" t="e">
        <f>CONCATENATE(MID(#REF!,1,2),"0000")</f>
        <v>#REF!</v>
      </c>
      <c r="D90" s="18" t="s">
        <v>170</v>
      </c>
      <c r="E90" s="35" t="str">
        <f>+'EP2 PRESUPUESTO ADMINIS INGRES'!B17</f>
        <v>21001</v>
      </c>
      <c r="H90" s="21">
        <f>+'EP2 PRESUPUESTO ADMINIS INGRES'!D17</f>
        <v>0</v>
      </c>
      <c r="I90">
        <v>0</v>
      </c>
      <c r="J90">
        <v>0</v>
      </c>
      <c r="K90">
        <f t="shared" si="3"/>
        <v>0</v>
      </c>
    </row>
    <row r="91" spans="1:11" ht="12.75">
      <c r="A91" s="35" t="e">
        <f>+#REF!</f>
        <v>#REF!</v>
      </c>
      <c r="B91" s="18" t="e">
        <f>CONCATENATE(MID(#REF!,1,2),"0000")</f>
        <v>#REF!</v>
      </c>
      <c r="D91" s="18" t="s">
        <v>170</v>
      </c>
      <c r="E91" s="35" t="str">
        <f>+'EP2 PRESUPUESTO ADMINIS INGRES'!B18</f>
        <v>22000</v>
      </c>
      <c r="H91" s="21">
        <f>+'EP2 PRESUPUESTO ADMINIS INGRES'!D18</f>
        <v>0</v>
      </c>
      <c r="I91">
        <v>0</v>
      </c>
      <c r="J91">
        <v>0</v>
      </c>
      <c r="K91">
        <f t="shared" si="3"/>
        <v>0</v>
      </c>
    </row>
    <row r="92" spans="1:11" ht="12.75">
      <c r="A92" s="35" t="e">
        <f>+#REF!</f>
        <v>#REF!</v>
      </c>
      <c r="B92" s="18" t="e">
        <f>CONCATENATE(MID(#REF!,1,2),"0000")</f>
        <v>#REF!</v>
      </c>
      <c r="D92" s="18" t="s">
        <v>170</v>
      </c>
      <c r="E92" s="35" t="str">
        <f>+'EP2 PRESUPUESTO ADMINIS INGRES'!B19</f>
        <v>25000</v>
      </c>
      <c r="H92" s="21">
        <f>+'EP2 PRESUPUESTO ADMINIS INGRES'!D19</f>
        <v>0</v>
      </c>
      <c r="I92">
        <v>0</v>
      </c>
      <c r="J92">
        <v>0</v>
      </c>
      <c r="K92">
        <f t="shared" si="3"/>
        <v>0</v>
      </c>
    </row>
    <row r="93" spans="1:11" ht="12.75">
      <c r="A93" s="35" t="e">
        <f>+#REF!</f>
        <v>#REF!</v>
      </c>
      <c r="B93" s="18" t="e">
        <f>CONCATENATE(MID(#REF!,1,2),"0000")</f>
        <v>#REF!</v>
      </c>
      <c r="D93" s="18" t="s">
        <v>170</v>
      </c>
      <c r="E93" s="35" t="str">
        <f>+'EP2 PRESUPUESTO ADMINIS INGRES'!B20</f>
        <v>26000</v>
      </c>
      <c r="H93" s="21">
        <f>+'EP2 PRESUPUESTO ADMINIS INGRES'!D20</f>
        <v>0</v>
      </c>
      <c r="I93">
        <v>0</v>
      </c>
      <c r="J93">
        <v>0</v>
      </c>
      <c r="K93">
        <f t="shared" si="3"/>
        <v>0</v>
      </c>
    </row>
    <row r="94" spans="1:11" ht="12.75">
      <c r="A94" s="35" t="e">
        <f>+#REF!</f>
        <v>#REF!</v>
      </c>
      <c r="B94" s="18" t="e">
        <f>CONCATENATE(MID(#REF!,1,2),"0000")</f>
        <v>#REF!</v>
      </c>
      <c r="D94" s="18" t="s">
        <v>170</v>
      </c>
      <c r="E94" s="35" t="str">
        <f>+'EP2 PRESUPUESTO ADMINIS INGRES'!B22</f>
        <v>30000</v>
      </c>
      <c r="H94" s="21">
        <f>+'EP2 PRESUPUESTO ADMINIS INGRES'!D22</f>
        <v>0</v>
      </c>
      <c r="I94">
        <v>0</v>
      </c>
      <c r="J94">
        <v>0</v>
      </c>
      <c r="K94">
        <f t="shared" si="3"/>
        <v>0</v>
      </c>
    </row>
    <row r="95" spans="1:11" ht="12.75">
      <c r="A95" s="35" t="e">
        <f>+#REF!</f>
        <v>#REF!</v>
      </c>
      <c r="B95" s="18" t="e">
        <f>CONCATENATE(MID(#REF!,1,2),"0000")</f>
        <v>#REF!</v>
      </c>
      <c r="D95" s="18" t="s">
        <v>170</v>
      </c>
      <c r="E95" s="35" t="str">
        <f>+'EP2 PRESUPUESTO ADMINIS INGRES'!B23</f>
        <v>31000</v>
      </c>
      <c r="H95" s="21">
        <f>+'EP2 PRESUPUESTO ADMINIS INGRES'!D23</f>
        <v>0</v>
      </c>
      <c r="I95">
        <v>0</v>
      </c>
      <c r="J95">
        <v>0</v>
      </c>
      <c r="K95">
        <f t="shared" si="3"/>
        <v>0</v>
      </c>
    </row>
    <row r="96" spans="1:11" ht="12.75">
      <c r="A96" s="35" t="e">
        <f>+#REF!</f>
        <v>#REF!</v>
      </c>
      <c r="B96" s="18" t="e">
        <f>CONCATENATE(MID(#REF!,1,2),"0000")</f>
        <v>#REF!</v>
      </c>
      <c r="D96" s="18" t="s">
        <v>170</v>
      </c>
      <c r="E96" s="35" t="str">
        <f>+'EP2 PRESUPUESTO ADMINIS INGRES'!B24</f>
        <v>32000</v>
      </c>
      <c r="H96" s="21">
        <f>+'EP2 PRESUPUESTO ADMINIS INGRES'!D24</f>
        <v>698886.72</v>
      </c>
      <c r="I96">
        <v>0</v>
      </c>
      <c r="J96">
        <v>0</v>
      </c>
      <c r="K96">
        <f t="shared" si="3"/>
        <v>698886.72</v>
      </c>
    </row>
    <row r="97" spans="1:11" ht="12.75">
      <c r="A97" s="35" t="e">
        <f>+#REF!</f>
        <v>#REF!</v>
      </c>
      <c r="B97" s="18" t="e">
        <f>CONCATENATE(MID(#REF!,1,2),"0000")</f>
        <v>#REF!</v>
      </c>
      <c r="D97" s="18" t="s">
        <v>170</v>
      </c>
      <c r="E97" s="35" t="str">
        <f>+'EP2 PRESUPUESTO ADMINIS INGRES'!B25</f>
        <v>33000</v>
      </c>
      <c r="H97" s="21">
        <f>+'EP2 PRESUPUESTO ADMINIS INGRES'!D25</f>
        <v>0</v>
      </c>
      <c r="I97">
        <v>0</v>
      </c>
      <c r="J97">
        <v>0</v>
      </c>
      <c r="K97">
        <f t="shared" si="3"/>
        <v>0</v>
      </c>
    </row>
    <row r="98" spans="1:11" ht="12.75">
      <c r="A98" s="35" t="e">
        <f>+#REF!</f>
        <v>#REF!</v>
      </c>
      <c r="B98" s="18" t="e">
        <f>CONCATENATE(MID(#REF!,1,2),"0000")</f>
        <v>#REF!</v>
      </c>
      <c r="D98" s="18" t="s">
        <v>170</v>
      </c>
      <c r="E98" s="35" t="str">
        <f>+'EP2 PRESUPUESTO ADMINIS INGRES'!B26</f>
        <v>34001</v>
      </c>
      <c r="H98" s="21">
        <f>+'EP2 PRESUPUESTO ADMINIS INGRES'!D26</f>
        <v>0</v>
      </c>
      <c r="I98">
        <v>0</v>
      </c>
      <c r="J98">
        <v>0</v>
      </c>
      <c r="K98">
        <f t="shared" si="3"/>
        <v>0</v>
      </c>
    </row>
    <row r="99" spans="1:11" ht="12.75">
      <c r="A99" s="35" t="e">
        <f>+#REF!</f>
        <v>#REF!</v>
      </c>
      <c r="B99" s="18" t="e">
        <f>CONCATENATE(MID(#REF!,1,2),"0000")</f>
        <v>#REF!</v>
      </c>
      <c r="D99" s="18" t="s">
        <v>170</v>
      </c>
      <c r="E99" s="35" t="str">
        <f>+'EP2 PRESUPUESTO ADMINIS INGRES'!B27</f>
        <v>38000</v>
      </c>
      <c r="H99" s="21">
        <f>+'EP2 PRESUPUESTO ADMINIS INGRES'!D27</f>
        <v>0</v>
      </c>
      <c r="I99">
        <v>0</v>
      </c>
      <c r="J99">
        <v>0</v>
      </c>
      <c r="K99">
        <f t="shared" si="3"/>
        <v>0</v>
      </c>
    </row>
    <row r="100" spans="1:11" ht="12.75">
      <c r="A100" s="35" t="e">
        <f>+#REF!</f>
        <v>#REF!</v>
      </c>
      <c r="B100" s="18" t="e">
        <f>CONCATENATE(MID(#REF!,1,2),"0000")</f>
        <v>#REF!</v>
      </c>
      <c r="D100" s="18" t="s">
        <v>170</v>
      </c>
      <c r="E100" s="35" t="str">
        <f>+'EP2 PRESUPUESTO ADMINIS INGRES'!B28</f>
        <v>39100</v>
      </c>
      <c r="H100" s="21">
        <f>+'EP2 PRESUPUESTO ADMINIS INGRES'!D28</f>
        <v>1253</v>
      </c>
      <c r="I100">
        <v>0</v>
      </c>
      <c r="J100">
        <v>0</v>
      </c>
      <c r="K100">
        <f t="shared" si="3"/>
        <v>1253</v>
      </c>
    </row>
    <row r="101" spans="1:11" ht="12.75">
      <c r="A101" s="35" t="e">
        <f>+#REF!</f>
        <v>#REF!</v>
      </c>
      <c r="B101" s="18" t="e">
        <f>CONCATENATE(MID(#REF!,1,2),"0000")</f>
        <v>#REF!</v>
      </c>
      <c r="D101" s="18" t="s">
        <v>170</v>
      </c>
      <c r="E101" s="35" t="str">
        <f>+'EP2 PRESUPUESTO ADMINIS INGRES'!B41</f>
        <v>50000</v>
      </c>
      <c r="H101" s="21">
        <f>+'EP2 PRESUPUESTO ADMINIS INGRES'!D41</f>
        <v>0</v>
      </c>
      <c r="I101">
        <v>0</v>
      </c>
      <c r="J101">
        <v>0</v>
      </c>
      <c r="K101">
        <f t="shared" si="3"/>
        <v>0</v>
      </c>
    </row>
    <row r="102" spans="1:11" ht="12.75">
      <c r="A102" s="35" t="e">
        <f>+#REF!</f>
        <v>#REF!</v>
      </c>
      <c r="B102" s="18" t="e">
        <f>CONCATENATE(MID(#REF!,1,2),"0000")</f>
        <v>#REF!</v>
      </c>
      <c r="D102" s="18" t="s">
        <v>170</v>
      </c>
      <c r="E102" s="35" t="str">
        <f>+'EP2 PRESUPUESTO ADMINIS INGRES'!B42</f>
        <v>51700</v>
      </c>
      <c r="H102" s="21">
        <f>+'EP2 PRESUPUESTO ADMINIS INGRES'!D42</f>
        <v>0</v>
      </c>
      <c r="I102">
        <v>0</v>
      </c>
      <c r="J102">
        <v>0</v>
      </c>
      <c r="K102">
        <f t="shared" si="3"/>
        <v>0</v>
      </c>
    </row>
    <row r="103" spans="1:11" ht="12.75">
      <c r="A103" s="35" t="e">
        <f>+#REF!</f>
        <v>#REF!</v>
      </c>
      <c r="B103" s="18" t="e">
        <f>CONCATENATE(MID(#REF!,1,2),"0000")</f>
        <v>#REF!</v>
      </c>
      <c r="D103" s="18" t="s">
        <v>170</v>
      </c>
      <c r="E103" s="35" t="str">
        <f>+'EP2 PRESUPUESTO ADMINIS INGRES'!B43</f>
        <v>52000</v>
      </c>
      <c r="H103" s="21">
        <f>+'EP2 PRESUPUESTO ADMINIS INGRES'!D43</f>
        <v>828.9</v>
      </c>
      <c r="I103">
        <v>0</v>
      </c>
      <c r="J103">
        <v>0</v>
      </c>
      <c r="K103">
        <f t="shared" si="3"/>
        <v>828.9</v>
      </c>
    </row>
    <row r="104" spans="1:11" ht="12.75">
      <c r="A104" s="35" t="e">
        <f>+#REF!</f>
        <v>#REF!</v>
      </c>
      <c r="B104" s="18" t="e">
        <f>CONCATENATE(MID(#REF!,1,2),"0000")</f>
        <v>#REF!</v>
      </c>
      <c r="D104" s="18" t="s">
        <v>170</v>
      </c>
      <c r="E104" s="35">
        <f>+'EP2 PRESUPUESTO ADMINIS INGRES'!B44</f>
        <v>53000</v>
      </c>
      <c r="H104" s="21">
        <f>+'EP2 PRESUPUESTO ADMINIS INGRES'!D44</f>
        <v>0</v>
      </c>
      <c r="I104">
        <v>0</v>
      </c>
      <c r="J104">
        <v>0</v>
      </c>
      <c r="K104">
        <f t="shared" si="3"/>
        <v>0</v>
      </c>
    </row>
    <row r="105" spans="1:11" ht="12.75">
      <c r="A105" s="35" t="e">
        <f>+#REF!</f>
        <v>#REF!</v>
      </c>
      <c r="B105" s="18" t="e">
        <f>CONCATENATE(MID(#REF!,1,2),"0000")</f>
        <v>#REF!</v>
      </c>
      <c r="D105" s="18" t="s">
        <v>170</v>
      </c>
      <c r="E105" s="35" t="str">
        <f>+'EP2 PRESUPUESTO ADMINIS INGRES'!B45</f>
        <v>54000</v>
      </c>
      <c r="H105" s="21">
        <f>+'EP2 PRESUPUESTO ADMINIS INGRES'!D45</f>
        <v>0</v>
      </c>
      <c r="I105">
        <v>0</v>
      </c>
      <c r="J105">
        <v>0</v>
      </c>
      <c r="K105">
        <f t="shared" si="3"/>
        <v>0</v>
      </c>
    </row>
    <row r="106" spans="1:11" ht="12.75">
      <c r="A106" s="35" t="e">
        <f>+#REF!</f>
        <v>#REF!</v>
      </c>
      <c r="B106" s="18" t="e">
        <f>CONCATENATE(MID(#REF!,1,2),"0000")</f>
        <v>#REF!</v>
      </c>
      <c r="D106" s="18" t="s">
        <v>170</v>
      </c>
      <c r="E106" s="35" t="str">
        <f>+'EP2 PRESUPUESTO ADMINIS INGRES'!B46</f>
        <v>55000</v>
      </c>
      <c r="H106" s="21">
        <f>+'EP2 PRESUPUESTO ADMINIS INGRES'!D46</f>
        <v>0</v>
      </c>
      <c r="I106">
        <v>0</v>
      </c>
      <c r="J106">
        <v>0</v>
      </c>
      <c r="K106">
        <f t="shared" si="3"/>
        <v>0</v>
      </c>
    </row>
    <row r="107" spans="1:11" ht="12.75">
      <c r="A107" s="35" t="e">
        <f>+#REF!</f>
        <v>#REF!</v>
      </c>
      <c r="B107" s="18" t="e">
        <f>CONCATENATE(MID(#REF!,1,2),"0000")</f>
        <v>#REF!</v>
      </c>
      <c r="D107" s="18" t="s">
        <v>170</v>
      </c>
      <c r="E107" s="35" t="str">
        <f>+'EP2 PRESUPUESTO ADMINIS INGRES'!B47</f>
        <v>57000</v>
      </c>
      <c r="H107" s="21">
        <f>+'EP2 PRESUPUESTO ADMINIS INGRES'!D47</f>
        <v>0</v>
      </c>
      <c r="I107">
        <v>0</v>
      </c>
      <c r="J107">
        <v>0</v>
      </c>
      <c r="K107">
        <f t="shared" si="3"/>
        <v>0</v>
      </c>
    </row>
    <row r="108" spans="1:11" ht="12.75">
      <c r="A108" s="35" t="e">
        <f>+#REF!</f>
        <v>#REF!</v>
      </c>
      <c r="B108" s="18" t="e">
        <f>CONCATENATE(MID(#REF!,1,2),"0000")</f>
        <v>#REF!</v>
      </c>
      <c r="D108" s="18" t="s">
        <v>170</v>
      </c>
      <c r="E108" s="35" t="str">
        <f>+'EP2 PRESUPUESTO ADMINIS INGRES'!B48</f>
        <v>58000</v>
      </c>
      <c r="H108" s="21">
        <f>+'EP2 PRESUPUESTO ADMINIS INGRES'!D48</f>
        <v>0</v>
      </c>
      <c r="I108">
        <v>0</v>
      </c>
      <c r="J108">
        <v>0</v>
      </c>
      <c r="K108">
        <f t="shared" si="3"/>
        <v>0</v>
      </c>
    </row>
    <row r="109" spans="1:11" ht="12.75">
      <c r="A109" s="35" t="e">
        <f>+#REF!</f>
        <v>#REF!</v>
      </c>
      <c r="B109" s="18" t="e">
        <f>CONCATENATE(MID(#REF!,1,2),"0000")</f>
        <v>#REF!</v>
      </c>
      <c r="D109" s="18" t="s">
        <v>170</v>
      </c>
      <c r="E109" s="35" t="str">
        <f>+'EP2 PRESUPUESTO ADMINIS INGRES'!B49</f>
        <v>59000</v>
      </c>
      <c r="H109" s="21">
        <f>+'EP2 PRESUPUESTO ADMINIS INGRES'!D49</f>
        <v>0</v>
      </c>
      <c r="I109">
        <v>0</v>
      </c>
      <c r="J109">
        <v>0</v>
      </c>
      <c r="K109">
        <f t="shared" si="3"/>
        <v>0</v>
      </c>
    </row>
    <row r="110" spans="1:11" ht="12.75">
      <c r="A110" s="35" t="e">
        <f>+#REF!</f>
        <v>#REF!</v>
      </c>
      <c r="B110" s="18" t="e">
        <f>CONCATENATE(MID(#REF!,1,2),"0000")</f>
        <v>#REF!</v>
      </c>
      <c r="D110" s="18" t="s">
        <v>170</v>
      </c>
      <c r="E110" s="35" t="str">
        <f>+'EP2 PRESUPUESTO ADMINIS INGRES'!B53</f>
        <v>60000</v>
      </c>
      <c r="H110" s="21">
        <f>+'EP2 PRESUPUESTO ADMINIS INGRES'!D53</f>
        <v>0</v>
      </c>
      <c r="I110">
        <v>0</v>
      </c>
      <c r="J110">
        <v>0</v>
      </c>
      <c r="K110">
        <f t="shared" si="3"/>
        <v>0</v>
      </c>
    </row>
    <row r="111" spans="1:11" ht="12.75">
      <c r="A111" s="35" t="e">
        <f>+#REF!</f>
        <v>#REF!</v>
      </c>
      <c r="B111" s="18" t="e">
        <f>CONCATENATE(MID(#REF!,1,2),"0000")</f>
        <v>#REF!</v>
      </c>
      <c r="D111" s="18" t="s">
        <v>170</v>
      </c>
      <c r="E111" s="35" t="str">
        <f>+'EP2 PRESUPUESTO ADMINIS INGRES'!B54</f>
        <v>61000</v>
      </c>
      <c r="H111" s="21">
        <f>+'EP2 PRESUPUESTO ADMINIS INGRES'!D54</f>
        <v>9090.91</v>
      </c>
      <c r="I111">
        <v>0</v>
      </c>
      <c r="J111">
        <v>0</v>
      </c>
      <c r="K111">
        <f t="shared" si="3"/>
        <v>9090.91</v>
      </c>
    </row>
    <row r="112" spans="1:11" ht="12.75">
      <c r="A112" s="35" t="e">
        <f>+#REF!</f>
        <v>#REF!</v>
      </c>
      <c r="B112" s="18" t="e">
        <f>CONCATENATE(MID(#REF!,1,2),"0000")</f>
        <v>#REF!</v>
      </c>
      <c r="D112" s="18" t="s">
        <v>170</v>
      </c>
      <c r="E112" s="35" t="str">
        <f>+'EP2 PRESUPUESTO ADMINIS INGRES'!B55</f>
        <v>68000</v>
      </c>
      <c r="H112" s="21">
        <f>+'EP2 PRESUPUESTO ADMINIS INGRES'!D55</f>
        <v>0</v>
      </c>
      <c r="I112">
        <v>0</v>
      </c>
      <c r="J112">
        <v>0</v>
      </c>
      <c r="K112">
        <f t="shared" si="3"/>
        <v>0</v>
      </c>
    </row>
    <row r="113" spans="1:11" ht="12.75">
      <c r="A113" s="35" t="e">
        <f>+#REF!</f>
        <v>#REF!</v>
      </c>
      <c r="B113" s="18" t="e">
        <f>CONCATENATE(MID(#REF!,1,2),"0000")</f>
        <v>#REF!</v>
      </c>
      <c r="D113" s="18" t="s">
        <v>170</v>
      </c>
      <c r="E113" s="35">
        <f>+'EP2 PRESUPUESTO ADMINIS INGRES'!B71</f>
        <v>80000</v>
      </c>
      <c r="H113" s="21">
        <f>+'EP2 PRESUPUESTO ADMINIS INGRES'!D71</f>
        <v>0</v>
      </c>
      <c r="I113">
        <v>0</v>
      </c>
      <c r="J113">
        <v>0</v>
      </c>
      <c r="K113">
        <f t="shared" si="3"/>
        <v>0</v>
      </c>
    </row>
    <row r="114" spans="1:11" ht="12.75">
      <c r="A114" s="35" t="e">
        <f>+#REF!</f>
        <v>#REF!</v>
      </c>
      <c r="B114" s="18" t="e">
        <f>CONCATENATE(MID(#REF!,1,2),"0000")</f>
        <v>#REF!</v>
      </c>
      <c r="D114" s="18" t="s">
        <v>170</v>
      </c>
      <c r="E114" s="35">
        <f>+'EP2 PRESUPUESTO ADMINIS INGRES'!B72</f>
        <v>81000</v>
      </c>
      <c r="H114" s="21">
        <f>+'EP2 PRESUPUESTO ADMINIS INGRES'!D72</f>
        <v>0</v>
      </c>
      <c r="I114">
        <v>0</v>
      </c>
      <c r="J114">
        <v>0</v>
      </c>
      <c r="K114">
        <f t="shared" si="3"/>
        <v>0</v>
      </c>
    </row>
    <row r="115" spans="1:11" ht="12.75">
      <c r="A115" s="35" t="e">
        <f>+#REF!</f>
        <v>#REF!</v>
      </c>
      <c r="B115" s="18" t="e">
        <f>CONCATENATE(MID(#REF!,1,2),"0000")</f>
        <v>#REF!</v>
      </c>
      <c r="D115" s="18" t="s">
        <v>170</v>
      </c>
      <c r="E115" s="35" t="str">
        <f>+'EP2 PRESUPUESTO ADMINIS INGRES'!B73</f>
        <v>82199</v>
      </c>
      <c r="H115" s="21">
        <f>+'EP2 PRESUPUESTO ADMINIS INGRES'!D73</f>
        <v>0</v>
      </c>
      <c r="I115">
        <v>0</v>
      </c>
      <c r="J115">
        <v>0</v>
      </c>
      <c r="K115">
        <f t="shared" si="3"/>
        <v>0</v>
      </c>
    </row>
    <row r="116" spans="1:11" ht="12.75">
      <c r="A116" s="35" t="e">
        <f>+#REF!</f>
        <v>#REF!</v>
      </c>
      <c r="B116" s="18" t="e">
        <f>CONCATENATE(MID(#REF!,1,2),"0000")</f>
        <v>#REF!</v>
      </c>
      <c r="D116" s="18" t="s">
        <v>170</v>
      </c>
      <c r="E116" s="35" t="str">
        <f>+'EP2 PRESUPUESTO ADMINIS INGRES'!B74</f>
        <v>83100</v>
      </c>
      <c r="H116" s="21">
        <f>+'EP2 PRESUPUESTO ADMINIS INGRES'!D74</f>
        <v>0</v>
      </c>
      <c r="I116">
        <v>0</v>
      </c>
      <c r="J116">
        <v>0</v>
      </c>
      <c r="K116">
        <f t="shared" si="3"/>
        <v>0</v>
      </c>
    </row>
    <row r="117" spans="1:11" ht="12.75">
      <c r="A117" s="35" t="e">
        <f>+#REF!</f>
        <v>#REF!</v>
      </c>
      <c r="B117" s="18" t="e">
        <f>CONCATENATE(MID(#REF!,1,2),"0000")</f>
        <v>#REF!</v>
      </c>
      <c r="D117" s="18" t="s">
        <v>170</v>
      </c>
      <c r="E117" s="35" t="str">
        <f>+'EP2 PRESUPUESTO ADMINIS INGRES'!B75</f>
        <v>84100</v>
      </c>
      <c r="H117" s="21">
        <f>+'EP2 PRESUPUESTO ADMINIS INGRES'!D75</f>
        <v>0</v>
      </c>
      <c r="I117">
        <v>0</v>
      </c>
      <c r="J117">
        <v>0</v>
      </c>
      <c r="K117">
        <f t="shared" si="3"/>
        <v>0</v>
      </c>
    </row>
    <row r="118" spans="1:11" ht="12.75">
      <c r="A118" s="35" t="e">
        <f>+#REF!</f>
        <v>#REF!</v>
      </c>
      <c r="B118" s="18" t="e">
        <f>CONCATENATE(MID(#REF!,1,2),"0000")</f>
        <v>#REF!</v>
      </c>
      <c r="D118" s="18" t="s">
        <v>170</v>
      </c>
      <c r="E118" s="35" t="str">
        <f>+'EP2 PRESUPUESTO ADMINIS INGRES'!B76</f>
        <v>85000</v>
      </c>
      <c r="H118" s="21">
        <f>+'EP2 PRESUPUESTO ADMINIS INGRES'!D76</f>
        <v>0</v>
      </c>
      <c r="I118">
        <v>0</v>
      </c>
      <c r="J118">
        <v>0</v>
      </c>
      <c r="K118">
        <f t="shared" si="3"/>
        <v>0</v>
      </c>
    </row>
    <row r="119" spans="1:11" ht="12.75">
      <c r="A119" s="35" t="e">
        <f>+#REF!</f>
        <v>#REF!</v>
      </c>
      <c r="B119" s="18" t="e">
        <f>CONCATENATE(MID(#REF!,1,2),"0000")</f>
        <v>#REF!</v>
      </c>
      <c r="D119" s="18" t="s">
        <v>170</v>
      </c>
      <c r="E119" s="35">
        <f>+'EP2 PRESUPUESTO ADMINIS INGRES'!B77</f>
        <v>86000</v>
      </c>
      <c r="H119" s="21">
        <f>+'EP2 PRESUPUESTO ADMINIS INGRES'!D77</f>
        <v>0</v>
      </c>
      <c r="I119">
        <v>0</v>
      </c>
      <c r="J119">
        <v>0</v>
      </c>
      <c r="K119">
        <f aca="true" t="shared" si="4" ref="K119:K135">+H119</f>
        <v>0</v>
      </c>
    </row>
    <row r="120" spans="1:11" ht="12.75">
      <c r="A120" s="35" t="e">
        <f>+#REF!</f>
        <v>#REF!</v>
      </c>
      <c r="B120" s="18" t="e">
        <f>CONCATENATE(MID(#REF!,1,2),"0000")</f>
        <v>#REF!</v>
      </c>
      <c r="D120" s="18" t="s">
        <v>170</v>
      </c>
      <c r="E120" s="35" t="str">
        <f>+'EP2 PRESUPUESTO ADMINIS INGRES'!B78</f>
        <v>87000</v>
      </c>
      <c r="H120" s="21">
        <f>+'EP2 PRESUPUESTO ADMINIS INGRES'!D78</f>
        <v>0</v>
      </c>
      <c r="I120">
        <v>0</v>
      </c>
      <c r="J120">
        <v>0</v>
      </c>
      <c r="K120">
        <f t="shared" si="4"/>
        <v>0</v>
      </c>
    </row>
    <row r="121" spans="1:11" ht="12.75">
      <c r="A121" s="35" t="e">
        <f>+#REF!</f>
        <v>#REF!</v>
      </c>
      <c r="B121" s="18" t="e">
        <f>CONCATENATE(MID(#REF!,1,2),"0000")</f>
        <v>#REF!</v>
      </c>
      <c r="D121" s="18" t="s">
        <v>170</v>
      </c>
      <c r="E121" s="35" t="str">
        <f>+'EP2 PRESUPUESTO ADMINIS INGRES'!B79</f>
        <v>88000</v>
      </c>
      <c r="H121" s="21">
        <f>+'EP2 PRESUPUESTO ADMINIS INGRES'!D79</f>
        <v>0</v>
      </c>
      <c r="I121">
        <v>0</v>
      </c>
      <c r="J121">
        <v>0</v>
      </c>
      <c r="K121">
        <f t="shared" si="4"/>
        <v>0</v>
      </c>
    </row>
    <row r="122" spans="1:11" ht="12.75">
      <c r="A122" s="35" t="e">
        <f>+#REF!</f>
        <v>#REF!</v>
      </c>
      <c r="B122" s="18" t="e">
        <f>CONCATENATE(MID(#REF!,1,2),"0000")</f>
        <v>#REF!</v>
      </c>
      <c r="D122" s="18" t="s">
        <v>170</v>
      </c>
      <c r="E122" s="35" t="str">
        <f>+'EP2 PRESUPUESTO ADMINIS INGRES'!B80</f>
        <v>89000</v>
      </c>
      <c r="H122" s="21">
        <f>+'EP2 PRESUPUESTO ADMINIS INGRES'!D80</f>
        <v>0</v>
      </c>
      <c r="I122">
        <v>0</v>
      </c>
      <c r="J122">
        <v>0</v>
      </c>
      <c r="K122">
        <f t="shared" si="4"/>
        <v>0</v>
      </c>
    </row>
    <row r="123" spans="1:11" ht="12.75">
      <c r="A123" s="35" t="e">
        <f>+#REF!</f>
        <v>#REF!</v>
      </c>
      <c r="B123" s="18" t="e">
        <f>CONCATENATE(MID(#REF!,1,2),"0000")</f>
        <v>#REF!</v>
      </c>
      <c r="D123" s="18" t="s">
        <v>170</v>
      </c>
      <c r="E123" s="35" t="str">
        <f>+'EP2 PRESUPUESTO ADMINIS INGRES'!B82</f>
        <v>90000</v>
      </c>
      <c r="H123" s="21">
        <f>+'EP2 PRESUPUESTO ADMINIS INGRES'!D82</f>
        <v>0</v>
      </c>
      <c r="I123">
        <v>0</v>
      </c>
      <c r="J123">
        <v>0</v>
      </c>
      <c r="K123">
        <f t="shared" si="4"/>
        <v>0</v>
      </c>
    </row>
    <row r="124" spans="1:11" ht="12.75">
      <c r="A124" s="35" t="e">
        <f>+#REF!</f>
        <v>#REF!</v>
      </c>
      <c r="B124" s="18" t="e">
        <f>CONCATENATE(MID(#REF!,1,2),"0000")</f>
        <v>#REF!</v>
      </c>
      <c r="D124" s="18" t="s">
        <v>170</v>
      </c>
      <c r="E124" s="35" t="str">
        <f>+'EP2 PRESUPUESTO ADMINIS INGRES'!B83</f>
        <v>91000</v>
      </c>
      <c r="H124" s="21">
        <f>+'EP2 PRESUPUESTO ADMINIS INGRES'!D83</f>
        <v>0</v>
      </c>
      <c r="I124">
        <v>0</v>
      </c>
      <c r="J124">
        <v>0</v>
      </c>
      <c r="K124">
        <f t="shared" si="4"/>
        <v>0</v>
      </c>
    </row>
    <row r="125" spans="1:11" ht="12.75">
      <c r="A125" s="35" t="e">
        <f>+#REF!</f>
        <v>#REF!</v>
      </c>
      <c r="B125" s="18" t="e">
        <f>CONCATENATE(MID(#REF!,1,2),"0000")</f>
        <v>#REF!</v>
      </c>
      <c r="D125" s="18" t="s">
        <v>170</v>
      </c>
      <c r="E125" s="35">
        <f>+'EP2 PRESUPUESTO ADMINIS INGRES'!B84</f>
        <v>92000</v>
      </c>
      <c r="H125" s="21">
        <f>+'EP2 PRESUPUESTO ADMINIS INGRES'!D84</f>
        <v>0</v>
      </c>
      <c r="I125">
        <v>0</v>
      </c>
      <c r="J125">
        <v>0</v>
      </c>
      <c r="K125">
        <f t="shared" si="4"/>
        <v>0</v>
      </c>
    </row>
    <row r="126" spans="1:11" ht="12.75">
      <c r="A126" s="35" t="e">
        <f>+#REF!</f>
        <v>#REF!</v>
      </c>
      <c r="B126" s="18" t="e">
        <f>CONCATENATE(MID(#REF!,1,2),"0000")</f>
        <v>#REF!</v>
      </c>
      <c r="D126" s="18" t="s">
        <v>170</v>
      </c>
      <c r="E126" s="35" t="str">
        <f>+'EP2 PRESUPUESTO ADMINIS INGRES'!B85</f>
        <v>93000</v>
      </c>
      <c r="H126" s="21">
        <f>+'EP2 PRESUPUESTO ADMINIS INGRES'!D85</f>
        <v>0</v>
      </c>
      <c r="I126">
        <v>0</v>
      </c>
      <c r="J126">
        <v>0</v>
      </c>
      <c r="K126">
        <f t="shared" si="4"/>
        <v>0</v>
      </c>
    </row>
    <row r="127" spans="1:11" ht="12.75">
      <c r="A127" s="35" t="e">
        <f>+#REF!</f>
        <v>#REF!</v>
      </c>
      <c r="B127" s="18" t="e">
        <f>CONCATENATE(MID(#REF!,1,2),"0000")</f>
        <v>#REF!</v>
      </c>
      <c r="D127" s="18" t="s">
        <v>170</v>
      </c>
      <c r="E127" s="35" t="str">
        <f>+'EP2 PRESUPUESTO ADMINIS INGRES'!B86</f>
        <v>94000</v>
      </c>
      <c r="H127" s="21">
        <f>+'EP2 PRESUPUESTO ADMINIS INGRES'!D86</f>
        <v>0</v>
      </c>
      <c r="I127">
        <v>0</v>
      </c>
      <c r="J127">
        <v>0</v>
      </c>
      <c r="K127">
        <f t="shared" si="4"/>
        <v>0</v>
      </c>
    </row>
    <row r="128" spans="1:11" ht="12.75">
      <c r="A128" s="35" t="e">
        <f>+#REF!</f>
        <v>#REF!</v>
      </c>
      <c r="B128" s="18" t="e">
        <f>CONCATENATE(MID(#REF!,1,2),"0000")</f>
        <v>#REF!</v>
      </c>
      <c r="D128" s="18" t="s">
        <v>170</v>
      </c>
      <c r="E128" s="35" t="str">
        <f>+'EP2 PRESUPUESTO ADMINIS INGRES'!B94</f>
        <v>05000</v>
      </c>
      <c r="H128" s="21">
        <f>+'EP2 PRESUPUESTO ADMINIS INGRES'!D94</f>
        <v>0</v>
      </c>
      <c r="I128">
        <v>0</v>
      </c>
      <c r="J128">
        <v>0</v>
      </c>
      <c r="K128">
        <f t="shared" si="4"/>
        <v>0</v>
      </c>
    </row>
    <row r="129" spans="1:11" ht="12.75">
      <c r="A129" s="35" t="e">
        <f>+#REF!</f>
        <v>#REF!</v>
      </c>
      <c r="B129" s="18" t="e">
        <f>CONCATENATE(MID(#REF!,1,2),"0000")</f>
        <v>#REF!</v>
      </c>
      <c r="D129" s="18" t="s">
        <v>170</v>
      </c>
      <c r="E129" s="35" t="str">
        <f>+'EP2 PRESUPUESTO ADMINIS INGRES'!B95</f>
        <v>05100</v>
      </c>
      <c r="H129" s="21">
        <f>+'EP2 PRESUPUESTO ADMINIS INGRES'!D95</f>
        <v>0</v>
      </c>
      <c r="I129">
        <v>0</v>
      </c>
      <c r="J129">
        <v>0</v>
      </c>
      <c r="K129">
        <f t="shared" si="4"/>
        <v>0</v>
      </c>
    </row>
    <row r="130" spans="1:11" ht="12.75">
      <c r="A130" s="35" t="e">
        <f>+#REF!</f>
        <v>#REF!</v>
      </c>
      <c r="B130" s="18" t="e">
        <f>CONCATENATE(MID(#REF!,1,2),"0000")</f>
        <v>#REF!</v>
      </c>
      <c r="D130" s="18" t="s">
        <v>170</v>
      </c>
      <c r="E130" s="35" t="str">
        <f>+'EP2 PRESUPUESTO ADMINIS INGRES'!B96</f>
        <v>05001</v>
      </c>
      <c r="H130" s="21">
        <f>+'EP2 PRESUPUESTO ADMINIS INGRES'!D96</f>
        <v>0</v>
      </c>
      <c r="I130">
        <v>0</v>
      </c>
      <c r="J130">
        <v>0</v>
      </c>
      <c r="K130">
        <f t="shared" si="4"/>
        <v>0</v>
      </c>
    </row>
    <row r="131" spans="1:11" ht="12.75">
      <c r="A131" s="35" t="e">
        <f>+#REF!</f>
        <v>#REF!</v>
      </c>
      <c r="B131" s="18" t="e">
        <f>CONCATENATE(MID(#REF!,1,2),"0000")</f>
        <v>#REF!</v>
      </c>
      <c r="D131" s="18" t="s">
        <v>170</v>
      </c>
      <c r="E131" s="35" t="str">
        <f>+'EP2 PRESUPUESTO ADMINIS INGRES'!B97</f>
        <v>05101</v>
      </c>
      <c r="H131" s="21">
        <f>+'EP2 PRESUPUESTO ADMINIS INGRES'!D97</f>
        <v>0</v>
      </c>
      <c r="I131">
        <v>0</v>
      </c>
      <c r="J131">
        <v>0</v>
      </c>
      <c r="K131">
        <f t="shared" si="4"/>
        <v>0</v>
      </c>
    </row>
    <row r="132" spans="1:11" ht="12.75">
      <c r="A132" s="35" t="e">
        <f>+#REF!</f>
        <v>#REF!</v>
      </c>
      <c r="B132" s="18" t="e">
        <f>CONCATENATE(MID(#REF!,1,2),"0000")</f>
        <v>#REF!</v>
      </c>
      <c r="D132" s="18" t="s">
        <v>170</v>
      </c>
      <c r="E132" s="35" t="str">
        <f>+'EP2 PRESUPUESTO ADMINIS INGRES'!B98</f>
        <v>05002</v>
      </c>
      <c r="H132" s="21">
        <f>+'EP2 PRESUPUESTO ADMINIS INGRES'!D98</f>
        <v>0</v>
      </c>
      <c r="I132">
        <v>0</v>
      </c>
      <c r="J132">
        <v>0</v>
      </c>
      <c r="K132">
        <f t="shared" si="4"/>
        <v>0</v>
      </c>
    </row>
    <row r="133" spans="1:11" ht="12.75">
      <c r="A133" s="35" t="e">
        <f>+#REF!</f>
        <v>#REF!</v>
      </c>
      <c r="B133" s="18" t="e">
        <f>CONCATENATE(MID(#REF!,1,2),"0000")</f>
        <v>#REF!</v>
      </c>
      <c r="D133" s="18" t="s">
        <v>170</v>
      </c>
      <c r="E133" s="35" t="str">
        <f>+'EP2 PRESUPUESTO ADMINIS INGRES'!B99</f>
        <v>05003</v>
      </c>
      <c r="H133" s="21">
        <f>+'EP2 PRESUPUESTO ADMINIS INGRES'!D99</f>
        <v>0</v>
      </c>
      <c r="I133">
        <v>0</v>
      </c>
      <c r="J133">
        <v>0</v>
      </c>
      <c r="K133">
        <f t="shared" si="4"/>
        <v>0</v>
      </c>
    </row>
    <row r="134" spans="1:11" ht="12.75">
      <c r="A134" s="35" t="e">
        <f>+#REF!</f>
        <v>#REF!</v>
      </c>
      <c r="B134" s="18" t="e">
        <f>CONCATENATE(MID(#REF!,1,2),"0000")</f>
        <v>#REF!</v>
      </c>
      <c r="D134" s="18" t="s">
        <v>170</v>
      </c>
      <c r="E134" s="35" t="str">
        <f>+'EP2 PRESUPUESTO ADMINIS INGRES'!B100</f>
        <v>05004</v>
      </c>
      <c r="H134" s="21">
        <f>+'EP2 PRESUPUESTO ADMINIS INGRES'!D100</f>
        <v>0</v>
      </c>
      <c r="I134">
        <v>0</v>
      </c>
      <c r="J134">
        <v>0</v>
      </c>
      <c r="K134">
        <f t="shared" si="4"/>
        <v>0</v>
      </c>
    </row>
    <row r="135" spans="1:11" ht="12.75">
      <c r="A135" s="35" t="e">
        <f>+#REF!</f>
        <v>#REF!</v>
      </c>
      <c r="B135" s="18" t="e">
        <f>CONCATENATE(MID(#REF!,1,2),"0000")</f>
        <v>#REF!</v>
      </c>
      <c r="D135" s="18" t="s">
        <v>170</v>
      </c>
      <c r="E135" s="35" t="str">
        <f>+'EP2 PRESUPUESTO ADMINIS INGRES'!B101</f>
        <v>05005</v>
      </c>
      <c r="H135" s="21">
        <f>+'EP2 PRESUPUESTO ADMINIS INGRES'!D101</f>
        <v>0</v>
      </c>
      <c r="I135">
        <v>0</v>
      </c>
      <c r="J135">
        <v>0</v>
      </c>
      <c r="K135">
        <f t="shared" si="4"/>
        <v>0</v>
      </c>
    </row>
    <row r="136" spans="1:11" ht="12.75">
      <c r="A136" s="35" t="e">
        <f>+#REF!</f>
        <v>#REF!</v>
      </c>
      <c r="B136" s="18" t="e">
        <f>CONCATENATE(MID(#REF!,1,2),"0000")</f>
        <v>#REF!</v>
      </c>
      <c r="D136" s="18" t="s">
        <v>170</v>
      </c>
      <c r="E136" s="35" t="str">
        <f>+IF('EP2 PRESUPUESTO ADMINIS INGRES'!D104&gt;=0,"05099","05199")</f>
        <v>05099</v>
      </c>
      <c r="H136" s="21">
        <f>+ABS('EP2 PRESUPUESTO ADMINIS INGRES'!D104)</f>
        <v>76467.78</v>
      </c>
      <c r="I136">
        <v>0</v>
      </c>
      <c r="J136">
        <v>0</v>
      </c>
      <c r="K136">
        <f>+H136</f>
        <v>76467.78</v>
      </c>
    </row>
  </sheetData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>
    <tabColor indexed="10"/>
  </sheetPr>
  <dimension ref="A1:L153"/>
  <sheetViews>
    <sheetView zoomScalePageLayoutView="0" workbookViewId="0" topLeftCell="A138">
      <selection activeCell="E136" sqref="E136"/>
    </sheetView>
  </sheetViews>
  <sheetFormatPr defaultColWidth="11.421875" defaultRowHeight="12.75"/>
  <cols>
    <col min="1" max="7" width="11.421875" style="18" customWidth="1"/>
  </cols>
  <sheetData>
    <row r="1" spans="1:11" ht="12.75">
      <c r="A1" s="35" t="e">
        <f>+#REF!</f>
        <v>#REF!</v>
      </c>
      <c r="B1" s="18" t="e">
        <f>CONCATENATE(MID(#REF!,1,2),"0000")</f>
        <v>#REF!</v>
      </c>
      <c r="D1" s="18" t="s">
        <v>349</v>
      </c>
      <c r="E1" s="18" t="e">
        <f>VLOOKUP(#REF!,'EMPRESA- PROGRAMA'!$B$2:$C$24,2,FALSE)</f>
        <v>#REF!</v>
      </c>
      <c r="F1" s="18" t="s">
        <v>402</v>
      </c>
      <c r="H1" t="e">
        <f>+IF('EP4 PPTO CAPITAL'!#REF!&lt;=0,ABS('EP4 PPTO CAPITAL'!#REF!),0)</f>
        <v>#REF!</v>
      </c>
      <c r="I1">
        <v>0</v>
      </c>
      <c r="J1">
        <v>0</v>
      </c>
      <c r="K1" t="e">
        <f>+H1</f>
        <v>#REF!</v>
      </c>
    </row>
    <row r="2" spans="1:11" ht="12.75">
      <c r="A2" s="35" t="e">
        <f>+#REF!</f>
        <v>#REF!</v>
      </c>
      <c r="B2" s="18" t="e">
        <f>CONCATENATE(MID(#REF!,1,2),"0000")</f>
        <v>#REF!</v>
      </c>
      <c r="D2" s="18" t="s">
        <v>349</v>
      </c>
      <c r="E2" s="18" t="e">
        <f>VLOOKUP(#REF!,'EMPRESA- PROGRAMA'!$B$2:$C$24,2,FALSE)</f>
        <v>#REF!</v>
      </c>
      <c r="F2" s="18" t="s">
        <v>403</v>
      </c>
      <c r="H2" t="e">
        <f>+IF('EP4 PPTO CAPITAL'!#REF!&lt;=0,ABS('EP4 PPTO CAPITAL'!#REF!),0)</f>
        <v>#REF!</v>
      </c>
      <c r="I2">
        <v>0</v>
      </c>
      <c r="J2">
        <v>0</v>
      </c>
      <c r="K2" t="e">
        <f aca="true" t="shared" si="0" ref="K2:K65">+H2</f>
        <v>#REF!</v>
      </c>
    </row>
    <row r="3" spans="1:11" ht="12.75">
      <c r="A3" s="35" t="e">
        <f>+#REF!</f>
        <v>#REF!</v>
      </c>
      <c r="B3" s="18" t="e">
        <f>CONCATENATE(MID(#REF!,1,2),"0000")</f>
        <v>#REF!</v>
      </c>
      <c r="D3" s="18" t="s">
        <v>349</v>
      </c>
      <c r="E3" s="18" t="e">
        <f>VLOOKUP(#REF!,'EMPRESA- PROGRAMA'!$B$2:$C$24,2,FALSE)</f>
        <v>#REF!</v>
      </c>
      <c r="F3" s="18" t="s">
        <v>404</v>
      </c>
      <c r="H3" t="e">
        <f>+IF('EP4 PPTO CAPITAL'!#REF!&lt;=0,ABS('EP4 PPTO CAPITAL'!#REF!),0)</f>
        <v>#REF!</v>
      </c>
      <c r="I3">
        <v>0</v>
      </c>
      <c r="J3">
        <v>0</v>
      </c>
      <c r="K3" t="e">
        <f t="shared" si="0"/>
        <v>#REF!</v>
      </c>
    </row>
    <row r="4" spans="1:11" ht="12.75">
      <c r="A4" s="35" t="e">
        <f>+#REF!</f>
        <v>#REF!</v>
      </c>
      <c r="B4" s="18" t="e">
        <f>CONCATENATE(MID(#REF!,1,2),"0000")</f>
        <v>#REF!</v>
      </c>
      <c r="D4" s="18" t="s">
        <v>349</v>
      </c>
      <c r="E4" s="18" t="e">
        <f>VLOOKUP(#REF!,'EMPRESA- PROGRAMA'!$B$2:$C$24,2,FALSE)</f>
        <v>#REF!</v>
      </c>
      <c r="F4" s="18" t="s">
        <v>405</v>
      </c>
      <c r="H4" t="e">
        <f>+IF('EP4 PPTO CAPITAL'!#REF!&lt;=0,ABS('EP4 PPTO CAPITAL'!#REF!),0)</f>
        <v>#REF!</v>
      </c>
      <c r="I4">
        <v>0</v>
      </c>
      <c r="J4">
        <v>0</v>
      </c>
      <c r="K4" t="e">
        <f t="shared" si="0"/>
        <v>#REF!</v>
      </c>
    </row>
    <row r="5" spans="1:11" ht="12.75">
      <c r="A5" s="35" t="e">
        <f>+#REF!</f>
        <v>#REF!</v>
      </c>
      <c r="B5" s="18" t="e">
        <f>CONCATENATE(MID(#REF!,1,2),"0000")</f>
        <v>#REF!</v>
      </c>
      <c r="D5" s="18" t="s">
        <v>349</v>
      </c>
      <c r="E5" s="18" t="e">
        <f>VLOOKUP(#REF!,'EMPRESA- PROGRAMA'!$B$2:$C$24,2,FALSE)</f>
        <v>#REF!</v>
      </c>
      <c r="F5" s="18" t="s">
        <v>406</v>
      </c>
      <c r="H5" t="e">
        <f>+IF('EP4 PPTO CAPITAL'!#REF!&lt;=0,ABS('EP4 PPTO CAPITAL'!#REF!),0)</f>
        <v>#REF!</v>
      </c>
      <c r="I5">
        <v>0</v>
      </c>
      <c r="J5">
        <v>0</v>
      </c>
      <c r="K5" t="e">
        <f t="shared" si="0"/>
        <v>#REF!</v>
      </c>
    </row>
    <row r="6" spans="1:11" ht="12.75">
      <c r="A6" s="35" t="e">
        <f>+#REF!</f>
        <v>#REF!</v>
      </c>
      <c r="B6" s="18" t="e">
        <f>CONCATENATE(MID(#REF!,1,2),"0000")</f>
        <v>#REF!</v>
      </c>
      <c r="D6" s="18" t="s">
        <v>349</v>
      </c>
      <c r="E6" s="18" t="e">
        <f>VLOOKUP(#REF!,'EMPRESA- PROGRAMA'!$B$2:$C$24,2,FALSE)</f>
        <v>#REF!</v>
      </c>
      <c r="F6" s="18" t="s">
        <v>407</v>
      </c>
      <c r="H6" t="e">
        <f>+IF('EP4 PPTO CAPITAL'!#REF!&lt;=0,ABS('EP4 PPTO CAPITAL'!#REF!),0)</f>
        <v>#REF!</v>
      </c>
      <c r="I6">
        <v>0</v>
      </c>
      <c r="J6">
        <v>0</v>
      </c>
      <c r="K6" t="e">
        <f t="shared" si="0"/>
        <v>#REF!</v>
      </c>
    </row>
    <row r="7" spans="1:11" ht="12.75">
      <c r="A7" s="35" t="e">
        <f>+#REF!</f>
        <v>#REF!</v>
      </c>
      <c r="B7" s="18" t="e">
        <f>CONCATENATE(MID(#REF!,1,2),"0000")</f>
        <v>#REF!</v>
      </c>
      <c r="D7" s="18" t="s">
        <v>349</v>
      </c>
      <c r="E7" s="18" t="e">
        <f>VLOOKUP(#REF!,'EMPRESA- PROGRAMA'!$B$2:$C$24,2,FALSE)</f>
        <v>#REF!</v>
      </c>
      <c r="F7" s="18" t="s">
        <v>408</v>
      </c>
      <c r="H7" t="e">
        <f>+IF('EP4 PPTO CAPITAL'!#REF!&lt;=0,ABS('EP4 PPTO CAPITAL'!#REF!),0)</f>
        <v>#REF!</v>
      </c>
      <c r="I7">
        <v>0</v>
      </c>
      <c r="J7">
        <v>0</v>
      </c>
      <c r="K7" t="e">
        <f t="shared" si="0"/>
        <v>#REF!</v>
      </c>
    </row>
    <row r="8" spans="1:11" ht="12.75">
      <c r="A8" s="35" t="e">
        <f>+#REF!</f>
        <v>#REF!</v>
      </c>
      <c r="B8" s="18" t="e">
        <f>CONCATENATE(MID(#REF!,1,2),"0000")</f>
        <v>#REF!</v>
      </c>
      <c r="D8" s="18" t="s">
        <v>349</v>
      </c>
      <c r="E8" s="18" t="e">
        <f>VLOOKUP(#REF!,'EMPRESA- PROGRAMA'!$B$2:$C$24,2,FALSE)</f>
        <v>#REF!</v>
      </c>
      <c r="F8" s="18" t="s">
        <v>409</v>
      </c>
      <c r="H8" t="e">
        <f>+IF('EP4 PPTO CAPITAL'!#REF!&lt;=0,ABS('EP4 PPTO CAPITAL'!#REF!),0)</f>
        <v>#REF!</v>
      </c>
      <c r="I8">
        <v>0</v>
      </c>
      <c r="J8">
        <v>0</v>
      </c>
      <c r="K8" t="e">
        <f t="shared" si="0"/>
        <v>#REF!</v>
      </c>
    </row>
    <row r="9" spans="1:11" ht="12.75">
      <c r="A9" s="35" t="e">
        <f>+#REF!</f>
        <v>#REF!</v>
      </c>
      <c r="B9" s="18" t="e">
        <f>CONCATENATE(MID(#REF!,1,2),"0000")</f>
        <v>#REF!</v>
      </c>
      <c r="D9" s="18" t="s">
        <v>349</v>
      </c>
      <c r="E9" s="18" t="e">
        <f>VLOOKUP(#REF!,'EMPRESA- PROGRAMA'!$B$2:$C$24,2,FALSE)</f>
        <v>#REF!</v>
      </c>
      <c r="F9" s="18" t="s">
        <v>410</v>
      </c>
      <c r="H9" t="e">
        <f>+IF('EP4 PPTO CAPITAL'!#REF!&lt;=0,ABS('EP4 PPTO CAPITAL'!#REF!),0)</f>
        <v>#REF!</v>
      </c>
      <c r="I9">
        <v>0</v>
      </c>
      <c r="J9">
        <v>0</v>
      </c>
      <c r="K9" t="e">
        <f t="shared" si="0"/>
        <v>#REF!</v>
      </c>
    </row>
    <row r="10" spans="1:11" ht="12.75">
      <c r="A10" s="35" t="e">
        <f>+#REF!</f>
        <v>#REF!</v>
      </c>
      <c r="B10" s="18" t="e">
        <f>CONCATENATE(MID(#REF!,1,2),"0000")</f>
        <v>#REF!</v>
      </c>
      <c r="D10" s="18" t="s">
        <v>349</v>
      </c>
      <c r="E10" s="18" t="e">
        <f>VLOOKUP(#REF!,'EMPRESA- PROGRAMA'!$B$2:$C$24,2,FALSE)</f>
        <v>#REF!</v>
      </c>
      <c r="F10" s="18" t="s">
        <v>411</v>
      </c>
      <c r="H10" t="e">
        <f>+IF('EP4 PPTO CAPITAL'!#REF!&lt;=0,ABS('EP4 PPTO CAPITAL'!#REF!),0)</f>
        <v>#REF!</v>
      </c>
      <c r="I10">
        <v>0</v>
      </c>
      <c r="J10">
        <v>0</v>
      </c>
      <c r="K10" t="e">
        <f t="shared" si="0"/>
        <v>#REF!</v>
      </c>
    </row>
    <row r="11" spans="1:11" ht="12.75">
      <c r="A11" s="35" t="e">
        <f>+#REF!</f>
        <v>#REF!</v>
      </c>
      <c r="B11" s="18" t="e">
        <f>CONCATENATE(MID(#REF!,1,2),"0000")</f>
        <v>#REF!</v>
      </c>
      <c r="D11" s="18" t="s">
        <v>349</v>
      </c>
      <c r="E11" s="18" t="e">
        <f>VLOOKUP(#REF!,'EMPRESA- PROGRAMA'!$B$2:$C$24,2,FALSE)</f>
        <v>#REF!</v>
      </c>
      <c r="F11" s="18" t="s">
        <v>412</v>
      </c>
      <c r="H11" t="e">
        <f>+IF('EP4 PPTO CAPITAL'!#REF!&lt;=0,ABS('EP4 PPTO CAPITAL'!#REF!),0)</f>
        <v>#REF!</v>
      </c>
      <c r="I11">
        <v>0</v>
      </c>
      <c r="J11">
        <v>0</v>
      </c>
      <c r="K11" t="e">
        <f t="shared" si="0"/>
        <v>#REF!</v>
      </c>
    </row>
    <row r="12" spans="1:11" ht="12.75">
      <c r="A12" s="35" t="e">
        <f>+#REF!</f>
        <v>#REF!</v>
      </c>
      <c r="B12" s="18" t="e">
        <f>CONCATENATE(MID(#REF!,1,2),"0000")</f>
        <v>#REF!</v>
      </c>
      <c r="D12" s="18" t="s">
        <v>349</v>
      </c>
      <c r="E12" s="18" t="e">
        <f>VLOOKUP(#REF!,'EMPRESA- PROGRAMA'!$B$2:$C$24,2,FALSE)</f>
        <v>#REF!</v>
      </c>
      <c r="F12" s="18" t="s">
        <v>413</v>
      </c>
      <c r="H12" t="e">
        <f>+IF('EP4 PPTO CAPITAL'!#REF!&lt;=0,ABS('EP4 PPTO CAPITAL'!#REF!),0)</f>
        <v>#REF!</v>
      </c>
      <c r="I12">
        <v>0</v>
      </c>
      <c r="J12">
        <v>0</v>
      </c>
      <c r="K12" t="e">
        <f t="shared" si="0"/>
        <v>#REF!</v>
      </c>
    </row>
    <row r="13" spans="1:11" ht="12.75">
      <c r="A13" s="35" t="e">
        <f>+#REF!</f>
        <v>#REF!</v>
      </c>
      <c r="B13" s="18" t="e">
        <f>CONCATENATE(MID(#REF!,1,2),"0000")</f>
        <v>#REF!</v>
      </c>
      <c r="D13" s="18" t="s">
        <v>349</v>
      </c>
      <c r="E13" s="18" t="e">
        <f>VLOOKUP(#REF!,'EMPRESA- PROGRAMA'!$B$2:$C$24,2,FALSE)</f>
        <v>#REF!</v>
      </c>
      <c r="F13" s="18" t="s">
        <v>414</v>
      </c>
      <c r="H13" t="e">
        <f>+IF('EP4 PPTO CAPITAL'!#REF!&lt;=0,ABS('EP4 PPTO CAPITAL'!#REF!),0)</f>
        <v>#REF!</v>
      </c>
      <c r="I13">
        <v>0</v>
      </c>
      <c r="J13">
        <v>0</v>
      </c>
      <c r="K13" t="e">
        <f t="shared" si="0"/>
        <v>#REF!</v>
      </c>
    </row>
    <row r="14" spans="1:11" ht="12.75">
      <c r="A14" s="35" t="e">
        <f>+#REF!</f>
        <v>#REF!</v>
      </c>
      <c r="B14" s="18" t="e">
        <f>CONCATENATE(MID(#REF!,1,2),"0000")</f>
        <v>#REF!</v>
      </c>
      <c r="D14" s="18" t="s">
        <v>349</v>
      </c>
      <c r="E14" s="18" t="e">
        <f>VLOOKUP(#REF!,'EMPRESA- PROGRAMA'!$B$2:$C$24,2,FALSE)</f>
        <v>#REF!</v>
      </c>
      <c r="F14" s="18" t="s">
        <v>415</v>
      </c>
      <c r="H14" t="e">
        <f>+IF('EP4 PPTO CAPITAL'!#REF!&lt;=0,ABS('EP4 PPTO CAPITAL'!#REF!),0)</f>
        <v>#REF!</v>
      </c>
      <c r="I14">
        <v>0</v>
      </c>
      <c r="J14">
        <v>0</v>
      </c>
      <c r="K14" t="e">
        <f t="shared" si="0"/>
        <v>#REF!</v>
      </c>
    </row>
    <row r="15" spans="1:11" ht="12.75">
      <c r="A15" s="35" t="e">
        <f>+#REF!</f>
        <v>#REF!</v>
      </c>
      <c r="B15" s="18" t="e">
        <f>CONCATENATE(MID(#REF!,1,2),"0000")</f>
        <v>#REF!</v>
      </c>
      <c r="D15" s="18" t="s">
        <v>349</v>
      </c>
      <c r="E15" s="18" t="e">
        <f>VLOOKUP(#REF!,'EMPRESA- PROGRAMA'!$B$2:$C$24,2,FALSE)</f>
        <v>#REF!</v>
      </c>
      <c r="F15" s="18" t="s">
        <v>416</v>
      </c>
      <c r="H15" t="e">
        <f>+IF('EP4 PPTO CAPITAL'!#REF!&lt;=0,ABS('EP4 PPTO CAPITAL'!#REF!),0)</f>
        <v>#REF!</v>
      </c>
      <c r="I15">
        <v>0</v>
      </c>
      <c r="J15">
        <v>0</v>
      </c>
      <c r="K15" t="e">
        <f t="shared" si="0"/>
        <v>#REF!</v>
      </c>
    </row>
    <row r="16" spans="1:11" ht="12.75">
      <c r="A16" s="35" t="e">
        <f>+#REF!</f>
        <v>#REF!</v>
      </c>
      <c r="B16" s="18" t="e">
        <f>CONCATENATE(MID(#REF!,1,2),"0000")</f>
        <v>#REF!</v>
      </c>
      <c r="D16" s="18" t="s">
        <v>349</v>
      </c>
      <c r="E16" s="18" t="e">
        <f>VLOOKUP(#REF!,'EMPRESA- PROGRAMA'!$B$2:$C$24,2,FALSE)</f>
        <v>#REF!</v>
      </c>
      <c r="F16" s="18" t="s">
        <v>417</v>
      </c>
      <c r="H16" t="e">
        <f>+IF('EP4 PPTO CAPITAL'!#REF!&lt;=0,ABS('EP4 PPTO CAPITAL'!#REF!),0)</f>
        <v>#REF!</v>
      </c>
      <c r="I16">
        <v>0</v>
      </c>
      <c r="J16">
        <v>0</v>
      </c>
      <c r="K16" t="e">
        <f t="shared" si="0"/>
        <v>#REF!</v>
      </c>
    </row>
    <row r="17" spans="1:11" ht="12.75">
      <c r="A17" s="35" t="e">
        <f>+#REF!</f>
        <v>#REF!</v>
      </c>
      <c r="B17" s="18" t="e">
        <f>CONCATENATE(MID(#REF!,1,2),"0000")</f>
        <v>#REF!</v>
      </c>
      <c r="D17" s="18" t="s">
        <v>349</v>
      </c>
      <c r="E17" s="18" t="e">
        <f>VLOOKUP(#REF!,'EMPRESA- PROGRAMA'!$B$2:$C$24,2,FALSE)</f>
        <v>#REF!</v>
      </c>
      <c r="F17" s="18" t="s">
        <v>418</v>
      </c>
      <c r="H17" t="e">
        <f>+IF('EP4 PPTO CAPITAL'!#REF!&lt;=0,ABS('EP4 PPTO CAPITAL'!#REF!),0)</f>
        <v>#REF!</v>
      </c>
      <c r="I17">
        <v>0</v>
      </c>
      <c r="J17">
        <v>0</v>
      </c>
      <c r="K17" t="e">
        <f t="shared" si="0"/>
        <v>#REF!</v>
      </c>
    </row>
    <row r="18" spans="1:11" ht="12.75">
      <c r="A18" s="35" t="e">
        <f>+#REF!</f>
        <v>#REF!</v>
      </c>
      <c r="B18" s="18" t="e">
        <f>CONCATENATE(MID(#REF!,1,2),"0000")</f>
        <v>#REF!</v>
      </c>
      <c r="D18" s="18" t="s">
        <v>349</v>
      </c>
      <c r="E18" s="18" t="e">
        <f>VLOOKUP(#REF!,'EMPRESA- PROGRAMA'!$B$2:$C$24,2,FALSE)</f>
        <v>#REF!</v>
      </c>
      <c r="F18" s="18" t="s">
        <v>419</v>
      </c>
      <c r="H18" t="e">
        <f>+IF('EP4 PPTO CAPITAL'!#REF!&lt;=0,ABS('EP4 PPTO CAPITAL'!#REF!),0)</f>
        <v>#REF!</v>
      </c>
      <c r="I18">
        <v>0</v>
      </c>
      <c r="J18">
        <v>0</v>
      </c>
      <c r="K18" t="e">
        <f t="shared" si="0"/>
        <v>#REF!</v>
      </c>
    </row>
    <row r="19" spans="1:11" ht="12.75">
      <c r="A19" s="35" t="e">
        <f>+#REF!</f>
        <v>#REF!</v>
      </c>
      <c r="B19" s="18" t="e">
        <f>CONCATENATE(MID(#REF!,1,2),"0000")</f>
        <v>#REF!</v>
      </c>
      <c r="D19" s="18" t="s">
        <v>349</v>
      </c>
      <c r="E19" s="18" t="e">
        <f>VLOOKUP(#REF!,'EMPRESA- PROGRAMA'!$B$2:$C$24,2,FALSE)</f>
        <v>#REF!</v>
      </c>
      <c r="F19" s="18" t="s">
        <v>420</v>
      </c>
      <c r="H19" t="e">
        <f>+IF('EP4 PPTO CAPITAL'!#REF!&lt;=0,ABS('EP4 PPTO CAPITAL'!#REF!),0)</f>
        <v>#REF!</v>
      </c>
      <c r="I19">
        <v>0</v>
      </c>
      <c r="J19">
        <v>0</v>
      </c>
      <c r="K19" t="e">
        <f t="shared" si="0"/>
        <v>#REF!</v>
      </c>
    </row>
    <row r="20" spans="1:11" ht="12.75">
      <c r="A20" s="35" t="e">
        <f>+#REF!</f>
        <v>#REF!</v>
      </c>
      <c r="B20" s="18" t="e">
        <f>CONCATENATE(MID(#REF!,1,2),"0000")</f>
        <v>#REF!</v>
      </c>
      <c r="D20" s="18" t="s">
        <v>349</v>
      </c>
      <c r="E20" s="18" t="e">
        <f>VLOOKUP(#REF!,'EMPRESA- PROGRAMA'!$B$2:$C$24,2,FALSE)</f>
        <v>#REF!</v>
      </c>
      <c r="F20" s="18" t="s">
        <v>421</v>
      </c>
      <c r="H20" t="e">
        <f>+IF('EP4 PPTO CAPITAL'!#REF!&lt;=0,ABS('EP4 PPTO CAPITAL'!#REF!),0)</f>
        <v>#REF!</v>
      </c>
      <c r="I20">
        <v>0</v>
      </c>
      <c r="J20">
        <v>0</v>
      </c>
      <c r="K20" t="e">
        <f t="shared" si="0"/>
        <v>#REF!</v>
      </c>
    </row>
    <row r="21" spans="1:11" ht="12.75">
      <c r="A21" s="35" t="e">
        <f>+#REF!</f>
        <v>#REF!</v>
      </c>
      <c r="B21" s="18" t="e">
        <f>CONCATENATE(MID(#REF!,1,2),"0000")</f>
        <v>#REF!</v>
      </c>
      <c r="D21" s="18" t="s">
        <v>349</v>
      </c>
      <c r="E21" s="18" t="e">
        <f>VLOOKUP(#REF!,'EMPRESA- PROGRAMA'!$B$2:$C$24,2,FALSE)</f>
        <v>#REF!</v>
      </c>
      <c r="F21" s="18" t="s">
        <v>422</v>
      </c>
      <c r="H21" t="e">
        <f>+IF('EP4 PPTO CAPITAL'!#REF!&lt;=0,ABS('EP4 PPTO CAPITAL'!#REF!),0)</f>
        <v>#REF!</v>
      </c>
      <c r="I21">
        <v>0</v>
      </c>
      <c r="J21">
        <v>0</v>
      </c>
      <c r="K21" t="e">
        <f t="shared" si="0"/>
        <v>#REF!</v>
      </c>
    </row>
    <row r="22" spans="1:11" ht="12.75">
      <c r="A22" s="35" t="e">
        <f>+#REF!</f>
        <v>#REF!</v>
      </c>
      <c r="B22" s="18" t="e">
        <f>CONCATENATE(MID(#REF!,1,2),"0000")</f>
        <v>#REF!</v>
      </c>
      <c r="D22" s="18" t="s">
        <v>349</v>
      </c>
      <c r="E22" s="18" t="e">
        <f>VLOOKUP(#REF!,'EMPRESA- PROGRAMA'!$B$2:$C$24,2,FALSE)</f>
        <v>#REF!</v>
      </c>
      <c r="F22" s="18" t="s">
        <v>423</v>
      </c>
      <c r="H22" t="e">
        <f>+IF('EP4 PPTO CAPITAL'!#REF!&lt;=0,ABS('EP4 PPTO CAPITAL'!#REF!),0)</f>
        <v>#REF!</v>
      </c>
      <c r="I22">
        <v>0</v>
      </c>
      <c r="J22">
        <v>0</v>
      </c>
      <c r="K22" t="e">
        <f t="shared" si="0"/>
        <v>#REF!</v>
      </c>
    </row>
    <row r="23" spans="1:11" ht="12.75">
      <c r="A23" s="35" t="e">
        <f>+#REF!</f>
        <v>#REF!</v>
      </c>
      <c r="B23" s="18" t="e">
        <f>CONCATENATE(MID(#REF!,1,2),"0000")</f>
        <v>#REF!</v>
      </c>
      <c r="D23" s="18" t="s">
        <v>349</v>
      </c>
      <c r="E23" s="18" t="e">
        <f>VLOOKUP(#REF!,'EMPRESA- PROGRAMA'!$B$2:$C$24,2,FALSE)</f>
        <v>#REF!</v>
      </c>
      <c r="F23" s="18" t="s">
        <v>424</v>
      </c>
      <c r="H23" t="e">
        <f>+IF('EP4 PPTO CAPITAL'!#REF!&lt;=0,ABS('EP4 PPTO CAPITAL'!#REF!),0)</f>
        <v>#REF!</v>
      </c>
      <c r="I23">
        <v>0</v>
      </c>
      <c r="J23">
        <v>0</v>
      </c>
      <c r="K23" t="e">
        <f t="shared" si="0"/>
        <v>#REF!</v>
      </c>
    </row>
    <row r="24" spans="1:11" ht="12.75">
      <c r="A24" s="35" t="e">
        <f>+#REF!</f>
        <v>#REF!</v>
      </c>
      <c r="B24" s="18" t="e">
        <f>CONCATENATE(MID(#REF!,1,2),"0000")</f>
        <v>#REF!</v>
      </c>
      <c r="D24" s="18" t="s">
        <v>349</v>
      </c>
      <c r="E24" s="18" t="e">
        <f>VLOOKUP(#REF!,'EMPRESA- PROGRAMA'!$B$2:$C$24,2,FALSE)</f>
        <v>#REF!</v>
      </c>
      <c r="F24" s="18" t="s">
        <v>425</v>
      </c>
      <c r="H24" t="e">
        <f>+IF('EP4 PPTO CAPITAL'!#REF!&lt;=0,ABS('EP4 PPTO CAPITAL'!#REF!),0)</f>
        <v>#REF!</v>
      </c>
      <c r="I24">
        <v>0</v>
      </c>
      <c r="J24">
        <v>0</v>
      </c>
      <c r="K24" t="e">
        <f t="shared" si="0"/>
        <v>#REF!</v>
      </c>
    </row>
    <row r="25" spans="1:11" ht="12.75">
      <c r="A25" s="35" t="e">
        <f>+#REF!</f>
        <v>#REF!</v>
      </c>
      <c r="B25" s="18" t="e">
        <f>CONCATENATE(MID(#REF!,1,2),"0000")</f>
        <v>#REF!</v>
      </c>
      <c r="D25" s="18" t="s">
        <v>349</v>
      </c>
      <c r="E25" s="18" t="e">
        <f>VLOOKUP(#REF!,'EMPRESA- PROGRAMA'!$B$2:$C$24,2,FALSE)</f>
        <v>#REF!</v>
      </c>
      <c r="F25" s="18" t="s">
        <v>426</v>
      </c>
      <c r="H25" t="e">
        <f>+IF('EP4 PPTO CAPITAL'!#REF!&lt;=0,ABS('EP4 PPTO CAPITAL'!#REF!),0)</f>
        <v>#REF!</v>
      </c>
      <c r="I25">
        <v>0</v>
      </c>
      <c r="J25">
        <v>0</v>
      </c>
      <c r="K25" t="e">
        <f t="shared" si="0"/>
        <v>#REF!</v>
      </c>
    </row>
    <row r="26" spans="1:11" ht="12.75">
      <c r="A26" s="35" t="e">
        <f>+#REF!</f>
        <v>#REF!</v>
      </c>
      <c r="B26" s="18" t="e">
        <f>CONCATENATE(MID(#REF!,1,2),"0000")</f>
        <v>#REF!</v>
      </c>
      <c r="D26" s="18" t="s">
        <v>349</v>
      </c>
      <c r="E26" s="18" t="e">
        <f>VLOOKUP(#REF!,'EMPRESA- PROGRAMA'!$B$2:$C$24,2,FALSE)</f>
        <v>#REF!</v>
      </c>
      <c r="F26" s="18" t="s">
        <v>427</v>
      </c>
      <c r="H26" t="e">
        <f>+IF('EP4 PPTO CAPITAL'!#REF!&lt;=0,ABS('EP4 PPTO CAPITAL'!#REF!),0)</f>
        <v>#REF!</v>
      </c>
      <c r="I26">
        <v>0</v>
      </c>
      <c r="J26">
        <v>0</v>
      </c>
      <c r="K26" t="e">
        <f t="shared" si="0"/>
        <v>#REF!</v>
      </c>
    </row>
    <row r="27" spans="1:11" ht="12.75">
      <c r="A27" s="35" t="e">
        <f>+#REF!</f>
        <v>#REF!</v>
      </c>
      <c r="B27" s="18" t="e">
        <f>CONCATENATE(MID(#REF!,1,2),"0000")</f>
        <v>#REF!</v>
      </c>
      <c r="D27" s="18" t="s">
        <v>349</v>
      </c>
      <c r="E27" s="18" t="e">
        <f>VLOOKUP(#REF!,'EMPRESA- PROGRAMA'!$B$2:$C$24,2,FALSE)</f>
        <v>#REF!</v>
      </c>
      <c r="F27" s="18" t="s">
        <v>428</v>
      </c>
      <c r="H27" t="e">
        <f>+IF('EP4 PPTO CAPITAL'!#REF!&lt;=0,ABS('EP4 PPTO CAPITAL'!#REF!),0)</f>
        <v>#REF!</v>
      </c>
      <c r="I27">
        <v>0</v>
      </c>
      <c r="J27">
        <v>0</v>
      </c>
      <c r="K27" t="e">
        <f t="shared" si="0"/>
        <v>#REF!</v>
      </c>
    </row>
    <row r="28" spans="1:11" ht="12.75">
      <c r="A28" s="35" t="e">
        <f>+#REF!</f>
        <v>#REF!</v>
      </c>
      <c r="B28" s="18" t="e">
        <f>CONCATENATE(MID(#REF!,1,2),"0000")</f>
        <v>#REF!</v>
      </c>
      <c r="D28" s="18" t="s">
        <v>349</v>
      </c>
      <c r="E28" s="18" t="e">
        <f>VLOOKUP(#REF!,'EMPRESA- PROGRAMA'!$B$2:$C$24,2,FALSE)</f>
        <v>#REF!</v>
      </c>
      <c r="F28" s="18" t="s">
        <v>429</v>
      </c>
      <c r="H28" t="e">
        <f>+IF('EP4 PPTO CAPITAL'!#REF!&lt;=0,ABS('EP4 PPTO CAPITAL'!#REF!),0)</f>
        <v>#REF!</v>
      </c>
      <c r="I28">
        <v>0</v>
      </c>
      <c r="J28">
        <v>0</v>
      </c>
      <c r="K28" t="e">
        <f t="shared" si="0"/>
        <v>#REF!</v>
      </c>
    </row>
    <row r="29" spans="1:11" ht="12.75">
      <c r="A29" s="35" t="e">
        <f>+#REF!</f>
        <v>#REF!</v>
      </c>
      <c r="B29" s="18" t="e">
        <f>CONCATENATE(MID(#REF!,1,2),"0000")</f>
        <v>#REF!</v>
      </c>
      <c r="D29" s="18" t="s">
        <v>349</v>
      </c>
      <c r="E29" s="18" t="e">
        <f>VLOOKUP(#REF!,'EMPRESA- PROGRAMA'!$B$2:$C$24,2,FALSE)</f>
        <v>#REF!</v>
      </c>
      <c r="F29" s="18" t="s">
        <v>430</v>
      </c>
      <c r="H29" t="e">
        <f>+IF('EP4 PPTO CAPITAL'!#REF!&lt;=0,ABS('EP4 PPTO CAPITAL'!#REF!),0)</f>
        <v>#REF!</v>
      </c>
      <c r="I29">
        <v>0</v>
      </c>
      <c r="J29">
        <v>0</v>
      </c>
      <c r="K29" t="e">
        <f t="shared" si="0"/>
        <v>#REF!</v>
      </c>
    </row>
    <row r="30" spans="1:11" ht="12.75">
      <c r="A30" s="35" t="e">
        <f>+#REF!</f>
        <v>#REF!</v>
      </c>
      <c r="B30" s="18" t="e">
        <f>CONCATENATE(MID(#REF!,1,2),"0000")</f>
        <v>#REF!</v>
      </c>
      <c r="D30" s="18" t="s">
        <v>349</v>
      </c>
      <c r="E30" s="18" t="e">
        <f>VLOOKUP(#REF!,'EMPRESA- PROGRAMA'!$B$2:$C$24,2,FALSE)</f>
        <v>#REF!</v>
      </c>
      <c r="F30" s="18" t="s">
        <v>431</v>
      </c>
      <c r="H30" t="e">
        <f>+IF('EP4 PPTO CAPITAL'!#REF!&lt;=0,ABS('EP4 PPTO CAPITAL'!#REF!),0)</f>
        <v>#REF!</v>
      </c>
      <c r="I30">
        <v>0</v>
      </c>
      <c r="J30">
        <v>0</v>
      </c>
      <c r="K30" t="e">
        <f t="shared" si="0"/>
        <v>#REF!</v>
      </c>
    </row>
    <row r="31" spans="1:11" ht="12.75">
      <c r="A31" s="35" t="e">
        <f>+#REF!</f>
        <v>#REF!</v>
      </c>
      <c r="B31" s="18" t="e">
        <f>CONCATENATE(MID(#REF!,1,2),"0000")</f>
        <v>#REF!</v>
      </c>
      <c r="D31" s="18" t="s">
        <v>349</v>
      </c>
      <c r="E31" s="18" t="e">
        <f>VLOOKUP(#REF!,'EMPRESA- PROGRAMA'!$B$2:$C$24,2,FALSE)</f>
        <v>#REF!</v>
      </c>
      <c r="F31" s="18" t="s">
        <v>432</v>
      </c>
      <c r="H31" t="e">
        <f>+IF('EP4 PPTO CAPITAL'!#REF!&lt;=0,ABS('EP4 PPTO CAPITAL'!#REF!),0)</f>
        <v>#REF!</v>
      </c>
      <c r="I31">
        <v>0</v>
      </c>
      <c r="J31">
        <v>0</v>
      </c>
      <c r="K31" t="e">
        <f t="shared" si="0"/>
        <v>#REF!</v>
      </c>
    </row>
    <row r="32" spans="1:11" ht="12.75">
      <c r="A32" s="35" t="e">
        <f>+#REF!</f>
        <v>#REF!</v>
      </c>
      <c r="B32" s="18" t="e">
        <f>CONCATENATE(MID(#REF!,1,2),"0000")</f>
        <v>#REF!</v>
      </c>
      <c r="D32" s="18" t="s">
        <v>349</v>
      </c>
      <c r="E32" s="18" t="e">
        <f>VLOOKUP(#REF!,'EMPRESA- PROGRAMA'!$B$2:$C$24,2,FALSE)</f>
        <v>#REF!</v>
      </c>
      <c r="F32" s="18" t="s">
        <v>433</v>
      </c>
      <c r="H32" t="e">
        <f>+IF('EP4 PPTO CAPITAL'!#REF!&lt;=0,ABS('EP4 PPTO CAPITAL'!#REF!),0)</f>
        <v>#REF!</v>
      </c>
      <c r="I32">
        <v>0</v>
      </c>
      <c r="J32">
        <v>0</v>
      </c>
      <c r="K32" t="e">
        <f t="shared" si="0"/>
        <v>#REF!</v>
      </c>
    </row>
    <row r="33" spans="1:11" ht="12.75">
      <c r="A33" s="35" t="e">
        <f>+#REF!</f>
        <v>#REF!</v>
      </c>
      <c r="B33" s="18" t="e">
        <f>CONCATENATE(MID(#REF!,1,2),"0000")</f>
        <v>#REF!</v>
      </c>
      <c r="D33" s="18" t="s">
        <v>349</v>
      </c>
      <c r="E33" s="18" t="e">
        <f>VLOOKUP(#REF!,'EMPRESA- PROGRAMA'!$B$2:$C$24,2,FALSE)</f>
        <v>#REF!</v>
      </c>
      <c r="F33" s="18" t="s">
        <v>434</v>
      </c>
      <c r="H33" t="e">
        <f>+IF('EP4 PPTO CAPITAL'!#REF!&lt;=0,ABS('EP4 PPTO CAPITAL'!#REF!),0)</f>
        <v>#REF!</v>
      </c>
      <c r="I33">
        <v>0</v>
      </c>
      <c r="J33">
        <v>0</v>
      </c>
      <c r="K33" t="e">
        <f t="shared" si="0"/>
        <v>#REF!</v>
      </c>
    </row>
    <row r="34" spans="1:11" ht="12.75">
      <c r="A34" s="35" t="e">
        <f>+#REF!</f>
        <v>#REF!</v>
      </c>
      <c r="B34" s="18" t="e">
        <f>CONCATENATE(MID(#REF!,1,2),"0000")</f>
        <v>#REF!</v>
      </c>
      <c r="D34" s="18" t="s">
        <v>349</v>
      </c>
      <c r="E34" s="18" t="e">
        <f>VLOOKUP(#REF!,'EMPRESA- PROGRAMA'!$B$2:$C$24,2,FALSE)</f>
        <v>#REF!</v>
      </c>
      <c r="F34" s="18" t="s">
        <v>435</v>
      </c>
      <c r="H34" t="e">
        <f>+IF('EP4 PPTO CAPITAL'!#REF!&lt;=0,ABS('EP4 PPTO CAPITAL'!#REF!),0)</f>
        <v>#REF!</v>
      </c>
      <c r="I34">
        <v>0</v>
      </c>
      <c r="J34">
        <v>0</v>
      </c>
      <c r="K34" t="e">
        <f t="shared" si="0"/>
        <v>#REF!</v>
      </c>
    </row>
    <row r="35" spans="1:11" ht="12.75">
      <c r="A35" s="35" t="e">
        <f>+#REF!</f>
        <v>#REF!</v>
      </c>
      <c r="B35" s="18" t="e">
        <f>CONCATENATE(MID(#REF!,1,2),"0000")</f>
        <v>#REF!</v>
      </c>
      <c r="D35" s="18" t="s">
        <v>349</v>
      </c>
      <c r="E35" s="18" t="e">
        <f>VLOOKUP(#REF!,'EMPRESA- PROGRAMA'!$B$2:$C$24,2,FALSE)</f>
        <v>#REF!</v>
      </c>
      <c r="F35" s="18" t="s">
        <v>436</v>
      </c>
      <c r="H35" t="e">
        <f>+IF('EP4 PPTO CAPITAL'!#REF!&lt;=0,ABS('EP4 PPTO CAPITAL'!#REF!),0)</f>
        <v>#REF!</v>
      </c>
      <c r="I35">
        <v>0</v>
      </c>
      <c r="J35">
        <v>0</v>
      </c>
      <c r="K35" t="e">
        <f t="shared" si="0"/>
        <v>#REF!</v>
      </c>
    </row>
    <row r="36" spans="1:11" ht="12.75">
      <c r="A36" s="35" t="e">
        <f>+#REF!</f>
        <v>#REF!</v>
      </c>
      <c r="B36" s="18" t="e">
        <f>CONCATENATE(MID(#REF!,1,2),"0000")</f>
        <v>#REF!</v>
      </c>
      <c r="D36" s="18" t="s">
        <v>349</v>
      </c>
      <c r="E36" s="18" t="e">
        <f>VLOOKUP(#REF!,'EMPRESA- PROGRAMA'!$B$2:$C$24,2,FALSE)</f>
        <v>#REF!</v>
      </c>
      <c r="F36" s="18" t="s">
        <v>437</v>
      </c>
      <c r="H36" t="e">
        <f>+IF('EP4 PPTO CAPITAL'!#REF!&lt;=0,ABS('EP4 PPTO CAPITAL'!#REF!),0)</f>
        <v>#REF!</v>
      </c>
      <c r="I36">
        <v>0</v>
      </c>
      <c r="J36">
        <v>0</v>
      </c>
      <c r="K36" t="e">
        <f t="shared" si="0"/>
        <v>#REF!</v>
      </c>
    </row>
    <row r="37" spans="1:11" ht="12.75">
      <c r="A37" s="35" t="e">
        <f>+#REF!</f>
        <v>#REF!</v>
      </c>
      <c r="B37" s="18" t="e">
        <f>CONCATENATE(MID(#REF!,1,2),"0000")</f>
        <v>#REF!</v>
      </c>
      <c r="D37" s="18" t="s">
        <v>349</v>
      </c>
      <c r="E37" s="18" t="e">
        <f>VLOOKUP(#REF!,'EMPRESA- PROGRAMA'!$B$2:$C$24,2,FALSE)</f>
        <v>#REF!</v>
      </c>
      <c r="F37" s="18" t="s">
        <v>438</v>
      </c>
      <c r="H37" t="e">
        <f>+IF('EP4 PPTO CAPITAL'!#REF!&lt;=0,ABS('EP4 PPTO CAPITAL'!#REF!),0)</f>
        <v>#REF!</v>
      </c>
      <c r="I37">
        <v>0</v>
      </c>
      <c r="J37">
        <v>0</v>
      </c>
      <c r="K37" t="e">
        <f t="shared" si="0"/>
        <v>#REF!</v>
      </c>
    </row>
    <row r="38" spans="1:11" ht="12.75">
      <c r="A38" s="35" t="e">
        <f>+#REF!</f>
        <v>#REF!</v>
      </c>
      <c r="B38" s="18" t="e">
        <f>CONCATENATE(MID(#REF!,1,2),"0000")</f>
        <v>#REF!</v>
      </c>
      <c r="D38" s="18" t="s">
        <v>349</v>
      </c>
      <c r="E38" s="18" t="e">
        <f>VLOOKUP(#REF!,'EMPRESA- PROGRAMA'!$B$2:$C$24,2,FALSE)</f>
        <v>#REF!</v>
      </c>
      <c r="F38" s="18" t="s">
        <v>439</v>
      </c>
      <c r="H38" t="e">
        <f>+IF('EP4 PPTO CAPITAL'!#REF!&lt;=0,ABS('EP4 PPTO CAPITAL'!#REF!),0)</f>
        <v>#REF!</v>
      </c>
      <c r="I38">
        <v>0</v>
      </c>
      <c r="J38">
        <v>0</v>
      </c>
      <c r="K38" t="e">
        <f t="shared" si="0"/>
        <v>#REF!</v>
      </c>
    </row>
    <row r="39" spans="1:11" ht="12.75">
      <c r="A39" s="35" t="e">
        <f>+#REF!</f>
        <v>#REF!</v>
      </c>
      <c r="B39" s="18" t="e">
        <f>CONCATENATE(MID(#REF!,1,2),"0000")</f>
        <v>#REF!</v>
      </c>
      <c r="D39" s="18" t="s">
        <v>349</v>
      </c>
      <c r="E39" s="18" t="e">
        <f>VLOOKUP(#REF!,'EMPRESA- PROGRAMA'!$B$2:$C$24,2,FALSE)</f>
        <v>#REF!</v>
      </c>
      <c r="F39" s="18" t="s">
        <v>440</v>
      </c>
      <c r="H39" t="e">
        <f>+IF('EP4 PPTO CAPITAL'!#REF!&lt;=0,ABS('EP4 PPTO CAPITAL'!#REF!),0)</f>
        <v>#REF!</v>
      </c>
      <c r="I39">
        <v>0</v>
      </c>
      <c r="J39">
        <v>0</v>
      </c>
      <c r="K39" t="e">
        <f t="shared" si="0"/>
        <v>#REF!</v>
      </c>
    </row>
    <row r="40" spans="1:11" ht="12.75">
      <c r="A40" s="35" t="e">
        <f>+#REF!</f>
        <v>#REF!</v>
      </c>
      <c r="B40" s="18" t="e">
        <f>CONCATENATE(MID(#REF!,1,2),"0000")</f>
        <v>#REF!</v>
      </c>
      <c r="D40" s="18" t="s">
        <v>349</v>
      </c>
      <c r="E40" s="18" t="e">
        <f>VLOOKUP(#REF!,'EMPRESA- PROGRAMA'!$B$2:$C$24,2,FALSE)</f>
        <v>#REF!</v>
      </c>
      <c r="F40" s="18" t="s">
        <v>441</v>
      </c>
      <c r="H40" t="e">
        <f>+IF('EP4 PPTO CAPITAL'!#REF!&lt;=0,ABS('EP4 PPTO CAPITAL'!#REF!),0)</f>
        <v>#REF!</v>
      </c>
      <c r="I40">
        <v>0</v>
      </c>
      <c r="J40">
        <v>0</v>
      </c>
      <c r="K40" t="e">
        <f t="shared" si="0"/>
        <v>#REF!</v>
      </c>
    </row>
    <row r="41" spans="1:11" ht="12.75">
      <c r="A41" s="35" t="e">
        <f>+#REF!</f>
        <v>#REF!</v>
      </c>
      <c r="B41" s="18" t="e">
        <f>CONCATENATE(MID(#REF!,1,2),"0000")</f>
        <v>#REF!</v>
      </c>
      <c r="D41" s="18" t="s">
        <v>349</v>
      </c>
      <c r="E41" s="18" t="e">
        <f>VLOOKUP(#REF!,'EMPRESA- PROGRAMA'!$B$2:$C$24,2,FALSE)</f>
        <v>#REF!</v>
      </c>
      <c r="F41" s="18" t="s">
        <v>442</v>
      </c>
      <c r="H41" t="e">
        <f>+IF('EP4 PPTO CAPITAL'!#REF!&lt;=0,ABS('EP4 PPTO CAPITAL'!#REF!),0)</f>
        <v>#REF!</v>
      </c>
      <c r="I41">
        <v>0</v>
      </c>
      <c r="J41">
        <v>0</v>
      </c>
      <c r="K41" t="e">
        <f t="shared" si="0"/>
        <v>#REF!</v>
      </c>
    </row>
    <row r="42" spans="1:11" ht="12.75">
      <c r="A42" s="35" t="e">
        <f>+#REF!</f>
        <v>#REF!</v>
      </c>
      <c r="B42" s="18" t="e">
        <f>CONCATENATE(MID(#REF!,1,2),"0000")</f>
        <v>#REF!</v>
      </c>
      <c r="D42" s="18" t="s">
        <v>349</v>
      </c>
      <c r="E42" s="18" t="e">
        <f>VLOOKUP(#REF!,'EMPRESA- PROGRAMA'!$B$2:$C$24,2,FALSE)</f>
        <v>#REF!</v>
      </c>
      <c r="F42" s="18" t="s">
        <v>443</v>
      </c>
      <c r="H42" t="e">
        <f>+IF('EP4 PPTO CAPITAL'!#REF!&lt;=0,ABS('EP4 PPTO CAPITAL'!#REF!),0)</f>
        <v>#REF!</v>
      </c>
      <c r="I42">
        <v>0</v>
      </c>
      <c r="J42">
        <v>0</v>
      </c>
      <c r="K42" t="e">
        <f t="shared" si="0"/>
        <v>#REF!</v>
      </c>
    </row>
    <row r="43" spans="1:11" ht="12.75">
      <c r="A43" s="35" t="e">
        <f>+#REF!</f>
        <v>#REF!</v>
      </c>
      <c r="B43" s="18" t="e">
        <f>CONCATENATE(MID(#REF!,1,2),"0000")</f>
        <v>#REF!</v>
      </c>
      <c r="D43" s="18" t="s">
        <v>349</v>
      </c>
      <c r="E43" s="18" t="e">
        <f>VLOOKUP(#REF!,'EMPRESA- PROGRAMA'!$B$2:$C$24,2,FALSE)</f>
        <v>#REF!</v>
      </c>
      <c r="F43" s="18" t="s">
        <v>444</v>
      </c>
      <c r="H43" t="e">
        <f>+IF('EP4 PPTO CAPITAL'!#REF!&lt;=0,ABS('EP4 PPTO CAPITAL'!#REF!),0)</f>
        <v>#REF!</v>
      </c>
      <c r="I43">
        <v>0</v>
      </c>
      <c r="J43">
        <v>0</v>
      </c>
      <c r="K43" t="e">
        <f t="shared" si="0"/>
        <v>#REF!</v>
      </c>
    </row>
    <row r="44" spans="1:11" ht="12.75">
      <c r="A44" s="35" t="e">
        <f>+#REF!</f>
        <v>#REF!</v>
      </c>
      <c r="B44" s="18" t="e">
        <f>CONCATENATE(MID(#REF!,1,2),"0000")</f>
        <v>#REF!</v>
      </c>
      <c r="D44" s="18" t="s">
        <v>349</v>
      </c>
      <c r="E44" s="18" t="e">
        <f>VLOOKUP(#REF!,'EMPRESA- PROGRAMA'!$B$2:$C$24,2,FALSE)</f>
        <v>#REF!</v>
      </c>
      <c r="F44" s="18" t="s">
        <v>445</v>
      </c>
      <c r="H44" t="e">
        <f>+IF('EP4 PPTO CAPITAL'!#REF!&lt;=0,ABS('EP4 PPTO CAPITAL'!#REF!),0)</f>
        <v>#REF!</v>
      </c>
      <c r="I44">
        <v>0</v>
      </c>
      <c r="J44">
        <v>0</v>
      </c>
      <c r="K44" t="e">
        <f t="shared" si="0"/>
        <v>#REF!</v>
      </c>
    </row>
    <row r="45" spans="1:11" ht="12.75">
      <c r="A45" s="35" t="e">
        <f>+#REF!</f>
        <v>#REF!</v>
      </c>
      <c r="B45" s="18" t="e">
        <f>CONCATENATE(MID(#REF!,1,2),"0000")</f>
        <v>#REF!</v>
      </c>
      <c r="D45" s="18" t="s">
        <v>349</v>
      </c>
      <c r="E45" s="18" t="e">
        <f>VLOOKUP(#REF!,'EMPRESA- PROGRAMA'!$B$2:$C$24,2,FALSE)</f>
        <v>#REF!</v>
      </c>
      <c r="F45" s="18" t="s">
        <v>446</v>
      </c>
      <c r="H45" t="e">
        <f>+IF('EP4 PPTO CAPITAL'!#REF!&lt;=0,ABS('EP4 PPTO CAPITAL'!#REF!),0)</f>
        <v>#REF!</v>
      </c>
      <c r="I45">
        <v>0</v>
      </c>
      <c r="J45">
        <v>0</v>
      </c>
      <c r="K45" t="e">
        <f t="shared" si="0"/>
        <v>#REF!</v>
      </c>
    </row>
    <row r="46" spans="1:11" ht="12.75">
      <c r="A46" s="35" t="e">
        <f>+#REF!</f>
        <v>#REF!</v>
      </c>
      <c r="B46" s="18" t="e">
        <f>CONCATENATE(MID(#REF!,1,2),"0000")</f>
        <v>#REF!</v>
      </c>
      <c r="D46" s="18" t="s">
        <v>349</v>
      </c>
      <c r="E46" s="18" t="e">
        <f>VLOOKUP(#REF!,'EMPRESA- PROGRAMA'!$B$2:$C$24,2,FALSE)</f>
        <v>#REF!</v>
      </c>
      <c r="F46" s="18" t="s">
        <v>447</v>
      </c>
      <c r="H46" t="e">
        <f>+IF('EP4 PPTO CAPITAL'!#REF!&lt;=0,ABS('EP4 PPTO CAPITAL'!#REF!),0)</f>
        <v>#REF!</v>
      </c>
      <c r="I46">
        <v>0</v>
      </c>
      <c r="J46">
        <v>0</v>
      </c>
      <c r="K46" t="e">
        <f t="shared" si="0"/>
        <v>#REF!</v>
      </c>
    </row>
    <row r="47" spans="1:11" ht="12.75">
      <c r="A47" s="35" t="e">
        <f>+#REF!</f>
        <v>#REF!</v>
      </c>
      <c r="B47" s="18" t="e">
        <f>CONCATENATE(MID(#REF!,1,2),"0000")</f>
        <v>#REF!</v>
      </c>
      <c r="D47" s="18" t="s">
        <v>349</v>
      </c>
      <c r="E47" s="18" t="e">
        <f>VLOOKUP(#REF!,'EMPRESA- PROGRAMA'!$B$2:$C$24,2,FALSE)</f>
        <v>#REF!</v>
      </c>
      <c r="F47" s="18" t="s">
        <v>448</v>
      </c>
      <c r="H47" t="e">
        <f>+IF('EP4 PPTO CAPITAL'!#REF!&lt;=0,ABS('EP4 PPTO CAPITAL'!#REF!),0)</f>
        <v>#REF!</v>
      </c>
      <c r="I47">
        <v>0</v>
      </c>
      <c r="J47">
        <v>0</v>
      </c>
      <c r="K47" t="e">
        <f t="shared" si="0"/>
        <v>#REF!</v>
      </c>
    </row>
    <row r="48" spans="1:11" ht="12.75">
      <c r="A48" s="35" t="e">
        <f>+#REF!</f>
        <v>#REF!</v>
      </c>
      <c r="B48" s="18" t="e">
        <f>CONCATENATE(MID(#REF!,1,2),"0000")</f>
        <v>#REF!</v>
      </c>
      <c r="D48" s="18" t="s">
        <v>349</v>
      </c>
      <c r="E48" s="18" t="e">
        <f>VLOOKUP(#REF!,'EMPRESA- PROGRAMA'!$B$2:$C$24,2,FALSE)</f>
        <v>#REF!</v>
      </c>
      <c r="F48" s="18" t="s">
        <v>449</v>
      </c>
      <c r="H48" t="e">
        <f>+IF('EP4 PPTO CAPITAL'!#REF!&lt;=0,ABS('EP4 PPTO CAPITAL'!#REF!),0)</f>
        <v>#REF!</v>
      </c>
      <c r="I48">
        <v>0</v>
      </c>
      <c r="J48">
        <v>0</v>
      </c>
      <c r="K48" t="e">
        <f t="shared" si="0"/>
        <v>#REF!</v>
      </c>
    </row>
    <row r="49" spans="1:11" ht="12.75">
      <c r="A49" s="35" t="e">
        <f>+#REF!</f>
        <v>#REF!</v>
      </c>
      <c r="B49" s="18" t="e">
        <f>CONCATENATE(MID(#REF!,1,2),"0000")</f>
        <v>#REF!</v>
      </c>
      <c r="D49" s="18" t="s">
        <v>349</v>
      </c>
      <c r="E49" s="18" t="e">
        <f>VLOOKUP(#REF!,'EMPRESA- PROGRAMA'!$B$2:$C$24,2,FALSE)</f>
        <v>#REF!</v>
      </c>
      <c r="F49" s="18" t="s">
        <v>450</v>
      </c>
      <c r="H49" t="e">
        <f>+IF('EP4 PPTO CAPITAL'!#REF!&lt;=0,ABS('EP4 PPTO CAPITAL'!#REF!),0)</f>
        <v>#REF!</v>
      </c>
      <c r="I49">
        <v>0</v>
      </c>
      <c r="J49">
        <v>0</v>
      </c>
      <c r="K49" t="e">
        <f t="shared" si="0"/>
        <v>#REF!</v>
      </c>
    </row>
    <row r="50" spans="1:11" ht="12.75">
      <c r="A50" s="35" t="e">
        <f>+#REF!</f>
        <v>#REF!</v>
      </c>
      <c r="B50" s="18" t="e">
        <f>CONCATENATE(MID(#REF!,1,2),"0000")</f>
        <v>#REF!</v>
      </c>
      <c r="D50" s="18" t="s">
        <v>349</v>
      </c>
      <c r="E50" s="18" t="e">
        <f>VLOOKUP(#REF!,'EMPRESA- PROGRAMA'!$B$2:$C$24,2,FALSE)</f>
        <v>#REF!</v>
      </c>
      <c r="F50" s="18" t="s">
        <v>451</v>
      </c>
      <c r="H50">
        <f>+IF('EP3PRESUPUESTO EXPLOTACION'!D13&lt;=0,ABS('EP3PRESUPUESTO EXPLOTACION'!D13),0)</f>
        <v>0</v>
      </c>
      <c r="I50">
        <v>0</v>
      </c>
      <c r="J50">
        <v>0</v>
      </c>
      <c r="K50">
        <f t="shared" si="0"/>
        <v>0</v>
      </c>
    </row>
    <row r="51" spans="1:11" ht="12.75">
      <c r="A51" s="35" t="e">
        <f>+#REF!</f>
        <v>#REF!</v>
      </c>
      <c r="B51" s="18" t="e">
        <f>CONCATENATE(MID(#REF!,1,2),"0000")</f>
        <v>#REF!</v>
      </c>
      <c r="D51" s="18" t="s">
        <v>349</v>
      </c>
      <c r="E51" s="18" t="e">
        <f>VLOOKUP(#REF!,'EMPRESA- PROGRAMA'!$B$2:$C$24,2,FALSE)</f>
        <v>#REF!</v>
      </c>
      <c r="F51" s="18" t="s">
        <v>452</v>
      </c>
      <c r="H51">
        <f>+IF('EP3PRESUPUESTO EXPLOTACION'!D14&lt;=0,ABS('EP3PRESUPUESTO EXPLOTACION'!D14),0)</f>
        <v>0</v>
      </c>
      <c r="I51">
        <v>0</v>
      </c>
      <c r="J51">
        <v>0</v>
      </c>
      <c r="K51">
        <f t="shared" si="0"/>
        <v>0</v>
      </c>
    </row>
    <row r="52" spans="1:11" ht="12.75">
      <c r="A52" s="35" t="e">
        <f>+#REF!</f>
        <v>#REF!</v>
      </c>
      <c r="B52" s="18" t="e">
        <f>CONCATENATE(MID(#REF!,1,2),"0000")</f>
        <v>#REF!</v>
      </c>
      <c r="D52" s="18" t="s">
        <v>349</v>
      </c>
      <c r="E52" s="18" t="e">
        <f>VLOOKUP(#REF!,'EMPRESA- PROGRAMA'!$B$2:$C$24,2,FALSE)</f>
        <v>#REF!</v>
      </c>
      <c r="F52" s="18" t="s">
        <v>453</v>
      </c>
      <c r="H52">
        <f>+IF('EP3PRESUPUESTO EXPLOTACION'!D16&lt;=0,ABS('EP3PRESUPUESTO EXPLOTACION'!D16),0)</f>
        <v>0</v>
      </c>
      <c r="I52">
        <v>0</v>
      </c>
      <c r="J52">
        <v>0</v>
      </c>
      <c r="K52">
        <f t="shared" si="0"/>
        <v>0</v>
      </c>
    </row>
    <row r="53" spans="1:11" ht="12.75">
      <c r="A53" s="35" t="e">
        <f>+#REF!</f>
        <v>#REF!</v>
      </c>
      <c r="B53" s="18" t="e">
        <f>CONCATENATE(MID(#REF!,1,2),"0000")</f>
        <v>#REF!</v>
      </c>
      <c r="D53" s="18" t="s">
        <v>349</v>
      </c>
      <c r="E53" s="18" t="e">
        <f>VLOOKUP(#REF!,'EMPRESA- PROGRAMA'!$B$2:$C$24,2,FALSE)</f>
        <v>#REF!</v>
      </c>
      <c r="F53" s="18" t="s">
        <v>454</v>
      </c>
      <c r="H53">
        <f>+IF('EP3PRESUPUESTO EXPLOTACION'!D18&lt;=0,ABS('EP3PRESUPUESTO EXPLOTACION'!D18),0)</f>
        <v>0</v>
      </c>
      <c r="I53">
        <v>0</v>
      </c>
      <c r="J53">
        <v>0</v>
      </c>
      <c r="K53">
        <f t="shared" si="0"/>
        <v>0</v>
      </c>
    </row>
    <row r="54" spans="1:11" ht="12.75">
      <c r="A54" s="35" t="e">
        <f>+#REF!</f>
        <v>#REF!</v>
      </c>
      <c r="B54" s="18" t="e">
        <f>CONCATENATE(MID(#REF!,1,2),"0000")</f>
        <v>#REF!</v>
      </c>
      <c r="D54" s="18" t="s">
        <v>349</v>
      </c>
      <c r="E54" s="18" t="e">
        <f>VLOOKUP(#REF!,'EMPRESA- PROGRAMA'!$B$2:$C$24,2,FALSE)</f>
        <v>#REF!</v>
      </c>
      <c r="F54" s="18" t="s">
        <v>455</v>
      </c>
      <c r="H54">
        <f>+IF('EP3PRESUPUESTO EXPLOTACION'!D20&lt;=0,ABS('EP3PRESUPUESTO EXPLOTACION'!D20),0)</f>
        <v>0</v>
      </c>
      <c r="I54">
        <v>0</v>
      </c>
      <c r="J54">
        <v>0</v>
      </c>
      <c r="K54">
        <f t="shared" si="0"/>
        <v>0</v>
      </c>
    </row>
    <row r="55" spans="1:11" ht="12.75">
      <c r="A55" s="35" t="e">
        <f>+#REF!</f>
        <v>#REF!</v>
      </c>
      <c r="B55" s="18" t="e">
        <f>CONCATENATE(MID(#REF!,1,2),"0000")</f>
        <v>#REF!</v>
      </c>
      <c r="D55" s="18" t="s">
        <v>349</v>
      </c>
      <c r="E55" s="18" t="e">
        <f>VLOOKUP(#REF!,'EMPRESA- PROGRAMA'!$B$2:$C$24,2,FALSE)</f>
        <v>#REF!</v>
      </c>
      <c r="F55" s="18" t="s">
        <v>456</v>
      </c>
      <c r="H55">
        <f>+IF('EP3PRESUPUESTO EXPLOTACION'!D21&lt;=0,ABS('EP3PRESUPUESTO EXPLOTACION'!D21),0)</f>
        <v>0</v>
      </c>
      <c r="I55">
        <v>0</v>
      </c>
      <c r="J55">
        <v>0</v>
      </c>
      <c r="K55">
        <f t="shared" si="0"/>
        <v>0</v>
      </c>
    </row>
    <row r="56" spans="1:11" ht="12.75">
      <c r="A56" s="35" t="e">
        <f>+#REF!</f>
        <v>#REF!</v>
      </c>
      <c r="B56" s="18" t="e">
        <f>CONCATENATE(MID(#REF!,1,2),"0000")</f>
        <v>#REF!</v>
      </c>
      <c r="D56" s="18" t="s">
        <v>349</v>
      </c>
      <c r="E56" s="18" t="e">
        <f>VLOOKUP(#REF!,'EMPRESA- PROGRAMA'!$B$2:$C$24,2,FALSE)</f>
        <v>#REF!</v>
      </c>
      <c r="F56" s="18" t="s">
        <v>457</v>
      </c>
      <c r="H56">
        <f>+IF('EP3PRESUPUESTO EXPLOTACION'!D22&lt;=0,ABS('EP3PRESUPUESTO EXPLOTACION'!D22),0)</f>
        <v>0</v>
      </c>
      <c r="I56">
        <v>0</v>
      </c>
      <c r="J56">
        <v>0</v>
      </c>
      <c r="K56">
        <f t="shared" si="0"/>
        <v>0</v>
      </c>
    </row>
    <row r="57" spans="1:11" ht="12.75">
      <c r="A57" s="35" t="e">
        <f>+#REF!</f>
        <v>#REF!</v>
      </c>
      <c r="B57" s="18" t="e">
        <f>CONCATENATE(MID(#REF!,1,2),"0000")</f>
        <v>#REF!</v>
      </c>
      <c r="D57" s="18" t="s">
        <v>349</v>
      </c>
      <c r="E57" s="18" t="e">
        <f>VLOOKUP(#REF!,'EMPRESA- PROGRAMA'!$B$2:$C$24,2,FALSE)</f>
        <v>#REF!</v>
      </c>
      <c r="F57" s="18" t="s">
        <v>458</v>
      </c>
      <c r="H57">
        <f>+IF('EP3PRESUPUESTO EXPLOTACION'!D23&lt;=0,ABS('EP3PRESUPUESTO EXPLOTACION'!D23),0)</f>
        <v>0</v>
      </c>
      <c r="I57">
        <v>0</v>
      </c>
      <c r="J57">
        <v>0</v>
      </c>
      <c r="K57">
        <f t="shared" si="0"/>
        <v>0</v>
      </c>
    </row>
    <row r="58" spans="1:11" ht="12.75">
      <c r="A58" s="35" t="e">
        <f>+#REF!</f>
        <v>#REF!</v>
      </c>
      <c r="B58" s="18" t="e">
        <f>CONCATENATE(MID(#REF!,1,2),"0000")</f>
        <v>#REF!</v>
      </c>
      <c r="D58" s="18" t="s">
        <v>349</v>
      </c>
      <c r="E58" s="18" t="e">
        <f>VLOOKUP(#REF!,'EMPRESA- PROGRAMA'!$B$2:$C$24,2,FALSE)</f>
        <v>#REF!</v>
      </c>
      <c r="F58" s="18" t="s">
        <v>459</v>
      </c>
      <c r="H58">
        <f>+IF('EP3PRESUPUESTO EXPLOTACION'!D25&lt;=0,ABS('EP3PRESUPUESTO EXPLOTACION'!D25),0)</f>
        <v>0</v>
      </c>
      <c r="I58">
        <v>0</v>
      </c>
      <c r="J58">
        <v>0</v>
      </c>
      <c r="K58">
        <f t="shared" si="0"/>
        <v>0</v>
      </c>
    </row>
    <row r="59" spans="1:11" ht="12.75">
      <c r="A59" s="35" t="e">
        <f>+#REF!</f>
        <v>#REF!</v>
      </c>
      <c r="B59" s="18" t="e">
        <f>CONCATENATE(MID(#REF!,1,2),"0000")</f>
        <v>#REF!</v>
      </c>
      <c r="D59" s="18" t="s">
        <v>349</v>
      </c>
      <c r="E59" s="18" t="e">
        <f>VLOOKUP(#REF!,'EMPRESA- PROGRAMA'!$B$2:$C$24,2,FALSE)</f>
        <v>#REF!</v>
      </c>
      <c r="F59" s="18" t="s">
        <v>460</v>
      </c>
      <c r="H59">
        <f>+IF('EP3PRESUPUESTO EXPLOTACION'!D26&lt;=0,ABS('EP3PRESUPUESTO EXPLOTACION'!D26),0)</f>
        <v>0</v>
      </c>
      <c r="I59">
        <v>0</v>
      </c>
      <c r="J59">
        <v>0</v>
      </c>
      <c r="K59">
        <f t="shared" si="0"/>
        <v>0</v>
      </c>
    </row>
    <row r="60" spans="1:11" ht="12.75">
      <c r="A60" s="35" t="e">
        <f>+#REF!</f>
        <v>#REF!</v>
      </c>
      <c r="B60" s="18" t="e">
        <f>CONCATENATE(MID(#REF!,1,2),"0000")</f>
        <v>#REF!</v>
      </c>
      <c r="D60" s="18" t="s">
        <v>349</v>
      </c>
      <c r="E60" s="18" t="e">
        <f>VLOOKUP(#REF!,'EMPRESA- PROGRAMA'!$B$2:$C$24,2,FALSE)</f>
        <v>#REF!</v>
      </c>
      <c r="F60" s="18" t="s">
        <v>461</v>
      </c>
      <c r="H60">
        <f>+IF('EP3PRESUPUESTO EXPLOTACION'!D28&lt;=0,ABS('EP3PRESUPUESTO EXPLOTACION'!D28),0)</f>
        <v>479525</v>
      </c>
      <c r="I60">
        <v>0</v>
      </c>
      <c r="J60">
        <v>0</v>
      </c>
      <c r="K60">
        <f t="shared" si="0"/>
        <v>479525</v>
      </c>
    </row>
    <row r="61" spans="1:11" ht="12.75">
      <c r="A61" s="35" t="e">
        <f>+#REF!</f>
        <v>#REF!</v>
      </c>
      <c r="B61" s="18" t="e">
        <f>CONCATENATE(MID(#REF!,1,2),"0000")</f>
        <v>#REF!</v>
      </c>
      <c r="D61" s="18" t="s">
        <v>349</v>
      </c>
      <c r="E61" s="18" t="e">
        <f>VLOOKUP(#REF!,'EMPRESA- PROGRAMA'!$B$2:$C$24,2,FALSE)</f>
        <v>#REF!</v>
      </c>
      <c r="F61" s="18" t="s">
        <v>462</v>
      </c>
      <c r="H61">
        <f>+IF('EP3PRESUPUESTO EXPLOTACION'!D29&lt;=0,ABS('EP3PRESUPUESTO EXPLOTACION'!D29),0)</f>
        <v>0</v>
      </c>
      <c r="I61">
        <v>0</v>
      </c>
      <c r="J61">
        <v>0</v>
      </c>
      <c r="K61">
        <f t="shared" si="0"/>
        <v>0</v>
      </c>
    </row>
    <row r="62" spans="1:11" ht="12.75">
      <c r="A62" s="35" t="e">
        <f>+#REF!</f>
        <v>#REF!</v>
      </c>
      <c r="B62" s="18" t="e">
        <f>CONCATENATE(MID(#REF!,1,2),"0000")</f>
        <v>#REF!</v>
      </c>
      <c r="D62" s="18" t="s">
        <v>349</v>
      </c>
      <c r="E62" s="18" t="e">
        <f>VLOOKUP(#REF!,'EMPRESA- PROGRAMA'!$B$2:$C$24,2,FALSE)</f>
        <v>#REF!</v>
      </c>
      <c r="F62" s="18" t="s">
        <v>463</v>
      </c>
      <c r="H62">
        <f>+IF('EP3PRESUPUESTO EXPLOTACION'!D30&lt;=0,ABS('EP3PRESUPUESTO EXPLOTACION'!D30),0)</f>
        <v>152809</v>
      </c>
      <c r="I62">
        <v>0</v>
      </c>
      <c r="J62">
        <v>0</v>
      </c>
      <c r="K62">
        <f t="shared" si="0"/>
        <v>152809</v>
      </c>
    </row>
    <row r="63" spans="1:11" ht="12.75">
      <c r="A63" s="35" t="e">
        <f>+#REF!</f>
        <v>#REF!</v>
      </c>
      <c r="B63" s="18" t="e">
        <f>CONCATENATE(MID(#REF!,1,2),"0000")</f>
        <v>#REF!</v>
      </c>
      <c r="D63" s="18" t="s">
        <v>349</v>
      </c>
      <c r="E63" s="18" t="e">
        <f>VLOOKUP(#REF!,'EMPRESA- PROGRAMA'!$B$2:$C$24,2,FALSE)</f>
        <v>#REF!</v>
      </c>
      <c r="F63" s="18" t="s">
        <v>464</v>
      </c>
      <c r="H63">
        <f>+IF('EP3PRESUPUESTO EXPLOTACION'!D31&lt;=0,ABS('EP3PRESUPUESTO EXPLOTACION'!D31),0)</f>
        <v>0</v>
      </c>
      <c r="I63">
        <v>0</v>
      </c>
      <c r="J63">
        <v>0</v>
      </c>
      <c r="K63">
        <f t="shared" si="0"/>
        <v>0</v>
      </c>
    </row>
    <row r="64" spans="1:11" ht="12.75">
      <c r="A64" s="35" t="e">
        <f>+#REF!</f>
        <v>#REF!</v>
      </c>
      <c r="B64" s="18" t="e">
        <f>CONCATENATE(MID(#REF!,1,2),"0000")</f>
        <v>#REF!</v>
      </c>
      <c r="D64" s="18" t="s">
        <v>349</v>
      </c>
      <c r="E64" s="18" t="e">
        <f>VLOOKUP(#REF!,'EMPRESA- PROGRAMA'!$B$2:$C$24,2,FALSE)</f>
        <v>#REF!</v>
      </c>
      <c r="F64" s="18" t="s">
        <v>465</v>
      </c>
      <c r="H64">
        <f>+IF('EP3PRESUPUESTO EXPLOTACION'!D33&lt;=0,ABS('EP3PRESUPUESTO EXPLOTACION'!D33),0)</f>
        <v>1083188</v>
      </c>
      <c r="I64">
        <v>0</v>
      </c>
      <c r="J64">
        <v>0</v>
      </c>
      <c r="K64">
        <f t="shared" si="0"/>
        <v>1083188</v>
      </c>
    </row>
    <row r="65" spans="1:11" ht="12.75">
      <c r="A65" s="35" t="e">
        <f>+#REF!</f>
        <v>#REF!</v>
      </c>
      <c r="B65" s="18" t="e">
        <f>CONCATENATE(MID(#REF!,1,2),"0000")</f>
        <v>#REF!</v>
      </c>
      <c r="D65" s="18" t="s">
        <v>349</v>
      </c>
      <c r="E65" s="18" t="e">
        <f>VLOOKUP(#REF!,'EMPRESA- PROGRAMA'!$B$2:$C$24,2,FALSE)</f>
        <v>#REF!</v>
      </c>
      <c r="F65" s="18" t="s">
        <v>466</v>
      </c>
      <c r="H65">
        <f>+IF('EP3PRESUPUESTO EXPLOTACION'!D34&lt;=0,ABS('EP3PRESUPUESTO EXPLOTACION'!D34),0)</f>
        <v>0</v>
      </c>
      <c r="I65">
        <v>0</v>
      </c>
      <c r="J65">
        <v>0</v>
      </c>
      <c r="K65">
        <f t="shared" si="0"/>
        <v>0</v>
      </c>
    </row>
    <row r="66" spans="1:11" ht="12.75">
      <c r="A66" s="35" t="e">
        <f>+#REF!</f>
        <v>#REF!</v>
      </c>
      <c r="B66" s="18" t="e">
        <f>CONCATENATE(MID(#REF!,1,2),"0000")</f>
        <v>#REF!</v>
      </c>
      <c r="D66" s="18" t="s">
        <v>349</v>
      </c>
      <c r="E66" s="18" t="e">
        <f>VLOOKUP(#REF!,'EMPRESA- PROGRAMA'!$B$2:$C$24,2,FALSE)</f>
        <v>#REF!</v>
      </c>
      <c r="F66" s="18" t="s">
        <v>467</v>
      </c>
      <c r="H66">
        <f>+IF('EP3PRESUPUESTO EXPLOTACION'!D35&lt;=0,ABS('EP3PRESUPUESTO EXPLOTACION'!D35),0)</f>
        <v>0</v>
      </c>
      <c r="I66">
        <v>0</v>
      </c>
      <c r="J66">
        <v>0</v>
      </c>
      <c r="K66">
        <f aca="true" t="shared" si="1" ref="K66:K93">+H66</f>
        <v>0</v>
      </c>
    </row>
    <row r="67" spans="1:11" ht="12.75">
      <c r="A67" s="35" t="e">
        <f>+#REF!</f>
        <v>#REF!</v>
      </c>
      <c r="B67" s="18" t="e">
        <f>CONCATENATE(MID(#REF!,1,2),"0000")</f>
        <v>#REF!</v>
      </c>
      <c r="D67" s="18" t="s">
        <v>349</v>
      </c>
      <c r="E67" s="18" t="e">
        <f>VLOOKUP(#REF!,'EMPRESA- PROGRAMA'!$B$2:$C$24,2,FALSE)</f>
        <v>#REF!</v>
      </c>
      <c r="F67" s="18" t="s">
        <v>468</v>
      </c>
      <c r="H67">
        <f>+IF('EP3PRESUPUESTO EXPLOTACION'!D36&lt;=0,ABS('EP3PRESUPUESTO EXPLOTACION'!D36),0)</f>
        <v>0</v>
      </c>
      <c r="I67">
        <v>0</v>
      </c>
      <c r="J67">
        <v>0</v>
      </c>
      <c r="K67">
        <f t="shared" si="1"/>
        <v>0</v>
      </c>
    </row>
    <row r="68" spans="1:11" ht="12.75">
      <c r="A68" s="35" t="e">
        <f>+#REF!</f>
        <v>#REF!</v>
      </c>
      <c r="B68" s="18" t="e">
        <f>CONCATENATE(MID(#REF!,1,2),"0000")</f>
        <v>#REF!</v>
      </c>
      <c r="D68" s="18" t="s">
        <v>349</v>
      </c>
      <c r="E68" s="18" t="e">
        <f>VLOOKUP(#REF!,'EMPRESA- PROGRAMA'!$B$2:$C$24,2,FALSE)</f>
        <v>#REF!</v>
      </c>
      <c r="F68" s="18" t="s">
        <v>469</v>
      </c>
      <c r="H68">
        <f>+IF('EP3PRESUPUESTO EXPLOTACION'!D38&lt;=0,ABS('EP3PRESUPUESTO EXPLOTACION'!D38),0)</f>
        <v>242000</v>
      </c>
      <c r="I68">
        <v>0</v>
      </c>
      <c r="J68">
        <v>0</v>
      </c>
      <c r="K68">
        <f t="shared" si="1"/>
        <v>242000</v>
      </c>
    </row>
    <row r="69" spans="1:11" ht="12.75">
      <c r="A69" s="35" t="e">
        <f>+#REF!</f>
        <v>#REF!</v>
      </c>
      <c r="B69" s="18" t="e">
        <f>CONCATENATE(MID(#REF!,1,2),"0000")</f>
        <v>#REF!</v>
      </c>
      <c r="D69" s="18" t="s">
        <v>349</v>
      </c>
      <c r="E69" s="18" t="e">
        <f>VLOOKUP(#REF!,'EMPRESA- PROGRAMA'!$B$2:$C$24,2,FALSE)</f>
        <v>#REF!</v>
      </c>
      <c r="F69" s="18" t="s">
        <v>470</v>
      </c>
      <c r="H69">
        <f>+IF('EP3PRESUPUESTO EXPLOTACION'!D40&lt;=0,ABS('EP3PRESUPUESTO EXPLOTACION'!D40),0)</f>
        <v>0</v>
      </c>
      <c r="I69">
        <v>0</v>
      </c>
      <c r="J69">
        <v>0</v>
      </c>
      <c r="K69">
        <f t="shared" si="1"/>
        <v>0</v>
      </c>
    </row>
    <row r="70" spans="1:11" ht="12.75">
      <c r="A70" s="35" t="e">
        <f>+#REF!</f>
        <v>#REF!</v>
      </c>
      <c r="B70" s="18" t="e">
        <f>CONCATENATE(MID(#REF!,1,2),"0000")</f>
        <v>#REF!</v>
      </c>
      <c r="D70" s="18" t="s">
        <v>349</v>
      </c>
      <c r="E70" s="18" t="e">
        <f>VLOOKUP(#REF!,'EMPRESA- PROGRAMA'!$B$2:$C$24,2,FALSE)</f>
        <v>#REF!</v>
      </c>
      <c r="F70" s="18" t="s">
        <v>471</v>
      </c>
      <c r="H70">
        <f>+IF('EP3PRESUPUESTO EXPLOTACION'!D42&lt;=0,ABS('EP3PRESUPUESTO EXPLOTACION'!D42),0)</f>
        <v>0</v>
      </c>
      <c r="I70">
        <v>0</v>
      </c>
      <c r="J70">
        <v>0</v>
      </c>
      <c r="K70">
        <f t="shared" si="1"/>
        <v>0</v>
      </c>
    </row>
    <row r="71" spans="1:11" ht="12.75">
      <c r="A71" s="35" t="e">
        <f>+#REF!</f>
        <v>#REF!</v>
      </c>
      <c r="B71" s="18" t="e">
        <f>CONCATENATE(MID(#REF!,1,2),"0000")</f>
        <v>#REF!</v>
      </c>
      <c r="D71" s="18" t="s">
        <v>349</v>
      </c>
      <c r="E71" s="18" t="e">
        <f>VLOOKUP(#REF!,'EMPRESA- PROGRAMA'!$B$2:$C$24,2,FALSE)</f>
        <v>#REF!</v>
      </c>
      <c r="F71" s="18" t="s">
        <v>472</v>
      </c>
      <c r="H71">
        <f>+IF('EP3PRESUPUESTO EXPLOTACION'!D44&lt;=0,ABS('EP3PRESUPUESTO EXPLOTACION'!D44),0)</f>
        <v>0</v>
      </c>
      <c r="I71">
        <v>0</v>
      </c>
      <c r="J71">
        <v>0</v>
      </c>
      <c r="K71">
        <f t="shared" si="1"/>
        <v>0</v>
      </c>
    </row>
    <row r="72" spans="1:11" ht="12.75">
      <c r="A72" s="35" t="e">
        <f>+#REF!</f>
        <v>#REF!</v>
      </c>
      <c r="B72" s="18" t="e">
        <f>CONCATENATE(MID(#REF!,1,2),"0000")</f>
        <v>#REF!</v>
      </c>
      <c r="D72" s="18" t="s">
        <v>349</v>
      </c>
      <c r="E72" s="18" t="e">
        <f>VLOOKUP(#REF!,'EMPRESA- PROGRAMA'!$B$2:$C$24,2,FALSE)</f>
        <v>#REF!</v>
      </c>
      <c r="F72" s="18" t="s">
        <v>473</v>
      </c>
      <c r="H72">
        <f>+IF('EP3PRESUPUESTO EXPLOTACION'!D45&lt;=0,ABS('EP3PRESUPUESTO EXPLOTACION'!D45),0)</f>
        <v>0</v>
      </c>
      <c r="I72">
        <v>0</v>
      </c>
      <c r="J72">
        <v>0</v>
      </c>
      <c r="K72">
        <f t="shared" si="1"/>
        <v>0</v>
      </c>
    </row>
    <row r="73" spans="1:11" ht="12.75">
      <c r="A73" s="35" t="e">
        <f>+#REF!</f>
        <v>#REF!</v>
      </c>
      <c r="B73" s="18" t="e">
        <f>CONCATENATE(MID(#REF!,1,2),"0000")</f>
        <v>#REF!</v>
      </c>
      <c r="D73" s="18" t="s">
        <v>349</v>
      </c>
      <c r="E73" s="18" t="e">
        <f>VLOOKUP(#REF!,'EMPRESA- PROGRAMA'!$B$2:$C$24,2,FALSE)</f>
        <v>#REF!</v>
      </c>
      <c r="F73" s="18" t="s">
        <v>474</v>
      </c>
      <c r="H73">
        <f>+IF('EP3PRESUPUESTO EXPLOTACION'!D47&lt;=0,ABS('EP3PRESUPUESTO EXPLOTACION'!D47),0)</f>
        <v>0</v>
      </c>
      <c r="I73">
        <v>0</v>
      </c>
      <c r="J73">
        <v>0</v>
      </c>
      <c r="K73">
        <f t="shared" si="1"/>
        <v>0</v>
      </c>
    </row>
    <row r="74" spans="1:11" ht="12.75">
      <c r="A74" s="35" t="e">
        <f>+#REF!</f>
        <v>#REF!</v>
      </c>
      <c r="B74" s="18" t="e">
        <f>CONCATENATE(MID(#REF!,1,2),"0000")</f>
        <v>#REF!</v>
      </c>
      <c r="D74" s="18" t="s">
        <v>349</v>
      </c>
      <c r="E74" s="18" t="e">
        <f>VLOOKUP(#REF!,'EMPRESA- PROGRAMA'!$B$2:$C$24,2,FALSE)</f>
        <v>#REF!</v>
      </c>
      <c r="F74" s="18" t="s">
        <v>475</v>
      </c>
      <c r="H74">
        <f>+IF('EP3PRESUPUESTO EXPLOTACION'!D49&lt;=0,ABS('EP3PRESUPUESTO EXPLOTACION'!D49),0)</f>
        <v>0</v>
      </c>
      <c r="I74">
        <v>0</v>
      </c>
      <c r="J74">
        <v>0</v>
      </c>
      <c r="K74">
        <f t="shared" si="1"/>
        <v>0</v>
      </c>
    </row>
    <row r="75" spans="1:11" ht="12.75">
      <c r="A75" s="35" t="e">
        <f>+#REF!</f>
        <v>#REF!</v>
      </c>
      <c r="B75" s="18" t="e">
        <f>CONCATENATE(MID(#REF!,1,2),"0000")</f>
        <v>#REF!</v>
      </c>
      <c r="D75" s="18" t="s">
        <v>349</v>
      </c>
      <c r="E75" s="18" t="e">
        <f>VLOOKUP(#REF!,'EMPRESA- PROGRAMA'!$B$2:$C$24,2,FALSE)</f>
        <v>#REF!</v>
      </c>
      <c r="F75" s="18" t="s">
        <v>476</v>
      </c>
      <c r="H75">
        <f>+IF('EP3PRESUPUESTO EXPLOTACION'!D52&lt;=0,ABS('EP3PRESUPUESTO EXPLOTACION'!D52),0)</f>
        <v>0</v>
      </c>
      <c r="I75">
        <v>0</v>
      </c>
      <c r="J75">
        <v>0</v>
      </c>
      <c r="K75">
        <f t="shared" si="1"/>
        <v>0</v>
      </c>
    </row>
    <row r="76" spans="1:11" ht="12.75">
      <c r="A76" s="35" t="e">
        <f>+#REF!</f>
        <v>#REF!</v>
      </c>
      <c r="B76" s="18" t="e">
        <f>CONCATENATE(MID(#REF!,1,2),"0000")</f>
        <v>#REF!</v>
      </c>
      <c r="D76" s="18" t="s">
        <v>349</v>
      </c>
      <c r="E76" s="18" t="e">
        <f>VLOOKUP(#REF!,'EMPRESA- PROGRAMA'!$B$2:$C$24,2,FALSE)</f>
        <v>#REF!</v>
      </c>
      <c r="F76" s="18" t="s">
        <v>477</v>
      </c>
      <c r="H76">
        <f>+IF('EP3PRESUPUESTO EXPLOTACION'!D53&lt;=0,ABS('EP3PRESUPUESTO EXPLOTACION'!D53),0)</f>
        <v>0</v>
      </c>
      <c r="I76">
        <v>0</v>
      </c>
      <c r="J76">
        <v>0</v>
      </c>
      <c r="K76">
        <f t="shared" si="1"/>
        <v>0</v>
      </c>
    </row>
    <row r="77" spans="1:11" ht="12.75">
      <c r="A77" s="35" t="e">
        <f>+#REF!</f>
        <v>#REF!</v>
      </c>
      <c r="B77" s="18" t="e">
        <f>CONCATENATE(MID(#REF!,1,2),"0000")</f>
        <v>#REF!</v>
      </c>
      <c r="D77" s="18" t="s">
        <v>349</v>
      </c>
      <c r="E77" s="18" t="e">
        <f>VLOOKUP(#REF!,'EMPRESA- PROGRAMA'!$B$2:$C$24,2,FALSE)</f>
        <v>#REF!</v>
      </c>
      <c r="F77" s="18" t="s">
        <v>478</v>
      </c>
      <c r="H77">
        <f>+IF('EP3PRESUPUESTO EXPLOTACION'!D55&lt;=0,ABS('EP3PRESUPUESTO EXPLOTACION'!D55),0)</f>
        <v>0</v>
      </c>
      <c r="I77">
        <v>0</v>
      </c>
      <c r="J77">
        <v>0</v>
      </c>
      <c r="K77">
        <f t="shared" si="1"/>
        <v>0</v>
      </c>
    </row>
    <row r="78" spans="1:11" ht="12.75">
      <c r="A78" s="35" t="e">
        <f>+#REF!</f>
        <v>#REF!</v>
      </c>
      <c r="B78" s="18" t="e">
        <f>CONCATENATE(MID(#REF!,1,2),"0000")</f>
        <v>#REF!</v>
      </c>
      <c r="D78" s="18" t="s">
        <v>349</v>
      </c>
      <c r="E78" s="18" t="e">
        <f>VLOOKUP(#REF!,'EMPRESA- PROGRAMA'!$B$2:$C$24,2,FALSE)</f>
        <v>#REF!</v>
      </c>
      <c r="F78" s="18" t="s">
        <v>479</v>
      </c>
      <c r="H78">
        <f>+IF('EP3PRESUPUESTO EXPLOTACION'!D56&lt;=0,ABS('EP3PRESUPUESTO EXPLOTACION'!D56),0)</f>
        <v>0</v>
      </c>
      <c r="I78">
        <v>0</v>
      </c>
      <c r="J78">
        <v>0</v>
      </c>
      <c r="K78">
        <f t="shared" si="1"/>
        <v>0</v>
      </c>
    </row>
    <row r="79" spans="1:11" ht="12.75">
      <c r="A79" s="35" t="e">
        <f>+#REF!</f>
        <v>#REF!</v>
      </c>
      <c r="B79" s="18" t="e">
        <f>CONCATENATE(MID(#REF!,1,2),"0000")</f>
        <v>#REF!</v>
      </c>
      <c r="D79" s="18" t="s">
        <v>349</v>
      </c>
      <c r="E79" s="18" t="e">
        <f>VLOOKUP(#REF!,'EMPRESA- PROGRAMA'!$B$2:$C$24,2,FALSE)</f>
        <v>#REF!</v>
      </c>
      <c r="F79" s="18" t="s">
        <v>480</v>
      </c>
      <c r="H79">
        <f>+IF('EP3PRESUPUESTO EXPLOTACION'!D57&lt;=0,ABS('EP3PRESUPUESTO EXPLOTACION'!D57),0)</f>
        <v>0</v>
      </c>
      <c r="I79">
        <v>0</v>
      </c>
      <c r="J79">
        <v>0</v>
      </c>
      <c r="K79">
        <f t="shared" si="1"/>
        <v>0</v>
      </c>
    </row>
    <row r="80" spans="1:11" ht="12.75">
      <c r="A80" s="35" t="e">
        <f>+#REF!</f>
        <v>#REF!</v>
      </c>
      <c r="B80" s="18" t="e">
        <f>CONCATENATE(MID(#REF!,1,2),"0000")</f>
        <v>#REF!</v>
      </c>
      <c r="D80" s="18" t="s">
        <v>349</v>
      </c>
      <c r="E80" s="18" t="e">
        <f>VLOOKUP(#REF!,'EMPRESA- PROGRAMA'!$B$2:$C$24,2,FALSE)</f>
        <v>#REF!</v>
      </c>
      <c r="F80" s="18" t="s">
        <v>481</v>
      </c>
      <c r="H80">
        <f>+IF('EP3PRESUPUESTO EXPLOTACION'!D59&lt;=0,ABS('EP3PRESUPUESTO EXPLOTACION'!D59),0)</f>
        <v>0</v>
      </c>
      <c r="I80">
        <v>0</v>
      </c>
      <c r="J80">
        <v>0</v>
      </c>
      <c r="K80">
        <f t="shared" si="1"/>
        <v>0</v>
      </c>
    </row>
    <row r="81" spans="1:11" ht="12.75">
      <c r="A81" s="35" t="e">
        <f>+#REF!</f>
        <v>#REF!</v>
      </c>
      <c r="B81" s="18" t="e">
        <f>CONCATENATE(MID(#REF!,1,2),"0000")</f>
        <v>#REF!</v>
      </c>
      <c r="D81" s="18" t="s">
        <v>349</v>
      </c>
      <c r="E81" s="18" t="e">
        <f>VLOOKUP(#REF!,'EMPRESA- PROGRAMA'!$B$2:$C$24,2,FALSE)</f>
        <v>#REF!</v>
      </c>
      <c r="F81" s="18" t="s">
        <v>482</v>
      </c>
      <c r="H81">
        <f>+IF('EP3PRESUPUESTO EXPLOTACION'!D60&lt;=0,ABS('EP3PRESUPUESTO EXPLOTACION'!D60),0)</f>
        <v>0</v>
      </c>
      <c r="I81">
        <v>0</v>
      </c>
      <c r="J81">
        <v>0</v>
      </c>
      <c r="K81">
        <f t="shared" si="1"/>
        <v>0</v>
      </c>
    </row>
    <row r="82" spans="1:11" ht="12.75">
      <c r="A82" s="35" t="e">
        <f>+#REF!</f>
        <v>#REF!</v>
      </c>
      <c r="B82" s="18" t="e">
        <f>CONCATENATE(MID(#REF!,1,2),"0000")</f>
        <v>#REF!</v>
      </c>
      <c r="D82" s="18" t="s">
        <v>349</v>
      </c>
      <c r="E82" s="18" t="e">
        <f>VLOOKUP(#REF!,'EMPRESA- PROGRAMA'!$B$2:$C$24,2,FALSE)</f>
        <v>#REF!</v>
      </c>
      <c r="F82" s="18" t="s">
        <v>483</v>
      </c>
      <c r="H82">
        <f>+IF('EP3PRESUPUESTO EXPLOTACION'!D62&lt;=0,ABS('EP3PRESUPUESTO EXPLOTACION'!D62),0)</f>
        <v>0</v>
      </c>
      <c r="I82">
        <v>0</v>
      </c>
      <c r="J82">
        <v>0</v>
      </c>
      <c r="K82">
        <f t="shared" si="1"/>
        <v>0</v>
      </c>
    </row>
    <row r="83" spans="1:11" ht="12.75">
      <c r="A83" s="35" t="e">
        <f>+#REF!</f>
        <v>#REF!</v>
      </c>
      <c r="B83" s="18" t="e">
        <f>CONCATENATE(MID(#REF!,1,2),"0000")</f>
        <v>#REF!</v>
      </c>
      <c r="D83" s="18" t="s">
        <v>349</v>
      </c>
      <c r="E83" s="18" t="e">
        <f>VLOOKUP(#REF!,'EMPRESA- PROGRAMA'!$B$2:$C$24,2,FALSE)</f>
        <v>#REF!</v>
      </c>
      <c r="F83" s="18" t="s">
        <v>484</v>
      </c>
      <c r="H83">
        <f>+IF('EP3PRESUPUESTO EXPLOTACION'!D64&lt;=0,ABS('EP3PRESUPUESTO EXPLOTACION'!D64),0)</f>
        <v>0</v>
      </c>
      <c r="I83">
        <v>0</v>
      </c>
      <c r="J83">
        <v>0</v>
      </c>
      <c r="K83">
        <f t="shared" si="1"/>
        <v>0</v>
      </c>
    </row>
    <row r="84" spans="1:11" ht="12.75">
      <c r="A84" s="35" t="e">
        <f>+#REF!</f>
        <v>#REF!</v>
      </c>
      <c r="B84" s="18" t="e">
        <f>CONCATENATE(MID(#REF!,1,2),"0000")</f>
        <v>#REF!</v>
      </c>
      <c r="D84" s="18" t="s">
        <v>349</v>
      </c>
      <c r="E84" s="18" t="e">
        <f>VLOOKUP(#REF!,'EMPRESA- PROGRAMA'!$B$2:$C$24,2,FALSE)</f>
        <v>#REF!</v>
      </c>
      <c r="F84" s="18" t="s">
        <v>485</v>
      </c>
      <c r="H84">
        <f>+IF('EP3PRESUPUESTO EXPLOTACION'!D65&lt;=0,ABS('EP3PRESUPUESTO EXPLOTACION'!D65),0)</f>
        <v>0</v>
      </c>
      <c r="I84">
        <v>0</v>
      </c>
      <c r="J84">
        <v>0</v>
      </c>
      <c r="K84">
        <f t="shared" si="1"/>
        <v>0</v>
      </c>
    </row>
    <row r="85" spans="1:11" ht="12.75">
      <c r="A85" s="35" t="e">
        <f>+#REF!</f>
        <v>#REF!</v>
      </c>
      <c r="B85" s="18" t="e">
        <f>CONCATENATE(MID(#REF!,1,2),"0000")</f>
        <v>#REF!</v>
      </c>
      <c r="D85" s="18" t="s">
        <v>349</v>
      </c>
      <c r="E85" s="18" t="e">
        <f>VLOOKUP(#REF!,'EMPRESA- PROGRAMA'!$B$2:$C$24,2,FALSE)</f>
        <v>#REF!</v>
      </c>
      <c r="F85" s="18" t="s">
        <v>486</v>
      </c>
      <c r="H85">
        <f>+IF('EP3PRESUPUESTO EXPLOTACION'!D69&lt;=0,ABS('EP3PRESUPUESTO EXPLOTACION'!D69),0)</f>
        <v>0</v>
      </c>
      <c r="I85">
        <v>0</v>
      </c>
      <c r="J85">
        <v>0</v>
      </c>
      <c r="K85">
        <f t="shared" si="1"/>
        <v>0</v>
      </c>
    </row>
    <row r="86" spans="1:11" ht="12.75">
      <c r="A86" s="35" t="e">
        <f>+#REF!</f>
        <v>#REF!</v>
      </c>
      <c r="B86" s="18" t="e">
        <f>CONCATENATE(MID(#REF!,1,2),"0000")</f>
        <v>#REF!</v>
      </c>
      <c r="D86" s="18" t="s">
        <v>349</v>
      </c>
      <c r="E86" s="18" t="e">
        <f>VLOOKUP(#REF!,'EMPRESA- PROGRAMA'!$B$2:$C$24,2,FALSE)</f>
        <v>#REF!</v>
      </c>
      <c r="F86" s="18" t="s">
        <v>487</v>
      </c>
      <c r="H86">
        <f>+IF('EP3PRESUPUESTO EXPLOTACION'!D73&lt;=0,ABS('EP3PRESUPUESTO EXPLOTACION'!D73),0)</f>
        <v>0</v>
      </c>
      <c r="I86">
        <v>0</v>
      </c>
      <c r="J86">
        <v>0</v>
      </c>
      <c r="K86">
        <f t="shared" si="1"/>
        <v>0</v>
      </c>
    </row>
    <row r="87" spans="1:12" ht="12.75">
      <c r="A87" s="35" t="e">
        <f>+#REF!</f>
        <v>#REF!</v>
      </c>
      <c r="B87" s="18" t="e">
        <f>CONCATENATE(MID(#REF!,1,2),"0000")</f>
        <v>#REF!</v>
      </c>
      <c r="D87" s="18" t="s">
        <v>349</v>
      </c>
      <c r="E87" s="18" t="e">
        <f>VLOOKUP(#REF!,'EMPRESA- PROGRAMA'!$B$2:$C$24,2,FALSE)</f>
        <v>#REF!</v>
      </c>
      <c r="F87" s="18" t="s">
        <v>488</v>
      </c>
      <c r="H87" s="21">
        <f>+'EP6PERSONAL '!C15</f>
        <v>1</v>
      </c>
      <c r="I87">
        <v>0</v>
      </c>
      <c r="J87">
        <v>0</v>
      </c>
      <c r="K87">
        <f t="shared" si="1"/>
        <v>1</v>
      </c>
      <c r="L87" s="21"/>
    </row>
    <row r="88" spans="1:12" ht="12.75">
      <c r="A88" s="35" t="e">
        <f>+#REF!</f>
        <v>#REF!</v>
      </c>
      <c r="B88" s="18" t="e">
        <f>CONCATENATE(MID(#REF!,1,2),"0000")</f>
        <v>#REF!</v>
      </c>
      <c r="D88" s="18" t="s">
        <v>349</v>
      </c>
      <c r="E88" s="18" t="e">
        <f>VLOOKUP(#REF!,'EMPRESA- PROGRAMA'!$B$2:$C$24,2,FALSE)</f>
        <v>#REF!</v>
      </c>
      <c r="F88" s="18" t="s">
        <v>489</v>
      </c>
      <c r="H88" s="21">
        <f>+'EP6PERSONAL '!C16</f>
        <v>3</v>
      </c>
      <c r="I88">
        <v>0</v>
      </c>
      <c r="J88">
        <v>0</v>
      </c>
      <c r="K88">
        <f t="shared" si="1"/>
        <v>3</v>
      </c>
      <c r="L88" s="21"/>
    </row>
    <row r="89" spans="1:12" ht="12.75">
      <c r="A89" s="35" t="e">
        <f>+#REF!</f>
        <v>#REF!</v>
      </c>
      <c r="B89" s="18" t="e">
        <f>CONCATENATE(MID(#REF!,1,2),"0000")</f>
        <v>#REF!</v>
      </c>
      <c r="D89" s="18" t="s">
        <v>349</v>
      </c>
      <c r="E89" s="18" t="e">
        <f>VLOOKUP(#REF!,'EMPRESA- PROGRAMA'!$B$2:$C$24,2,FALSE)</f>
        <v>#REF!</v>
      </c>
      <c r="F89" s="18" t="s">
        <v>490</v>
      </c>
      <c r="H89" s="21">
        <f>+'EP6PERSONAL '!C17</f>
        <v>4</v>
      </c>
      <c r="I89">
        <v>0</v>
      </c>
      <c r="J89">
        <v>0</v>
      </c>
      <c r="K89">
        <f t="shared" si="1"/>
        <v>4</v>
      </c>
      <c r="L89" s="21"/>
    </row>
    <row r="90" spans="1:12" ht="12.75">
      <c r="A90" s="35" t="e">
        <f>+#REF!</f>
        <v>#REF!</v>
      </c>
      <c r="B90" s="18" t="e">
        <f>CONCATENATE(MID(#REF!,1,2),"0000")</f>
        <v>#REF!</v>
      </c>
      <c r="D90" s="18" t="s">
        <v>349</v>
      </c>
      <c r="E90" s="18" t="e">
        <f>VLOOKUP(#REF!,'EMPRESA- PROGRAMA'!$B$2:$C$24,2,FALSE)</f>
        <v>#REF!</v>
      </c>
      <c r="F90" s="18" t="s">
        <v>491</v>
      </c>
      <c r="H90" s="21">
        <f>+'EP6PERSONAL '!C18</f>
        <v>4</v>
      </c>
      <c r="I90">
        <v>0</v>
      </c>
      <c r="J90">
        <v>0</v>
      </c>
      <c r="K90">
        <f t="shared" si="1"/>
        <v>4</v>
      </c>
      <c r="L90" s="21"/>
    </row>
    <row r="91" spans="1:12" ht="12.75">
      <c r="A91" s="35" t="e">
        <f>+#REF!</f>
        <v>#REF!</v>
      </c>
      <c r="B91" s="18" t="e">
        <f>CONCATENATE(MID(#REF!,1,2),"0000")</f>
        <v>#REF!</v>
      </c>
      <c r="D91" s="18" t="s">
        <v>349</v>
      </c>
      <c r="E91" s="18" t="e">
        <f>VLOOKUP(#REF!,'EMPRESA- PROGRAMA'!$B$2:$C$24,2,FALSE)</f>
        <v>#REF!</v>
      </c>
      <c r="F91" s="18" t="s">
        <v>492</v>
      </c>
      <c r="H91" s="21">
        <f>+'EP6PERSONAL '!C19</f>
        <v>6</v>
      </c>
      <c r="I91">
        <v>0</v>
      </c>
      <c r="J91">
        <v>0</v>
      </c>
      <c r="K91">
        <f t="shared" si="1"/>
        <v>6</v>
      </c>
      <c r="L91" s="21"/>
    </row>
    <row r="92" spans="1:12" ht="12.75">
      <c r="A92" s="35" t="e">
        <f>+#REF!</f>
        <v>#REF!</v>
      </c>
      <c r="B92" s="18" t="e">
        <f>CONCATENATE(MID(#REF!,1,2),"0000")</f>
        <v>#REF!</v>
      </c>
      <c r="D92" s="18" t="s">
        <v>349</v>
      </c>
      <c r="E92" s="18" t="e">
        <f>VLOOKUP(#REF!,'EMPRESA- PROGRAMA'!$B$2:$C$24,2,FALSE)</f>
        <v>#REF!</v>
      </c>
      <c r="F92" s="18" t="s">
        <v>493</v>
      </c>
      <c r="H92" s="21">
        <f>+'EP6PERSONAL '!C20</f>
        <v>5</v>
      </c>
      <c r="I92">
        <v>0</v>
      </c>
      <c r="J92">
        <v>0</v>
      </c>
      <c r="K92">
        <f t="shared" si="1"/>
        <v>5</v>
      </c>
      <c r="L92" s="21"/>
    </row>
    <row r="93" spans="1:12" ht="12.75">
      <c r="A93" s="35" t="e">
        <f>+#REF!</f>
        <v>#REF!</v>
      </c>
      <c r="B93" s="18" t="e">
        <f>CONCATENATE(MID(#REF!,1,2),"0000")</f>
        <v>#REF!</v>
      </c>
      <c r="D93" s="18" t="s">
        <v>349</v>
      </c>
      <c r="E93" s="18" t="e">
        <f>VLOOKUP(#REF!,'EMPRESA- PROGRAMA'!$B$2:$C$24,2,FALSE)</f>
        <v>#REF!</v>
      </c>
      <c r="F93" s="18" t="s">
        <v>494</v>
      </c>
      <c r="H93" s="21">
        <f>+'EP6PERSONAL '!C21</f>
        <v>0</v>
      </c>
      <c r="I93">
        <v>0</v>
      </c>
      <c r="J93">
        <v>0</v>
      </c>
      <c r="K93">
        <f t="shared" si="1"/>
        <v>0</v>
      </c>
      <c r="L93" s="21"/>
    </row>
    <row r="94" spans="1:12" ht="12.75">
      <c r="A94" s="35" t="e">
        <f>+#REF!</f>
        <v>#REF!</v>
      </c>
      <c r="B94" s="18" t="e">
        <f>CONCATENATE(MID(#REF!,1,2),"0000")</f>
        <v>#REF!</v>
      </c>
      <c r="D94" s="18" t="s">
        <v>349</v>
      </c>
      <c r="E94" s="18" t="e">
        <f>VLOOKUP(#REF!,'EMPRESA- PROGRAMA'!$B$2:$C$24,2,FALSE)</f>
        <v>#REF!</v>
      </c>
      <c r="F94" s="18" t="s">
        <v>770</v>
      </c>
      <c r="H94" s="21">
        <f>+'EP6PERSONAL '!C28</f>
        <v>62646</v>
      </c>
      <c r="I94">
        <v>0</v>
      </c>
      <c r="J94">
        <v>0</v>
      </c>
      <c r="K94">
        <f aca="true" t="shared" si="2" ref="K94:K102">+H94</f>
        <v>62646</v>
      </c>
      <c r="L94" s="21"/>
    </row>
    <row r="95" spans="1:12" ht="12.75">
      <c r="A95" s="35" t="e">
        <f>+#REF!</f>
        <v>#REF!</v>
      </c>
      <c r="B95" s="18" t="e">
        <f>CONCATENATE(MID(#REF!,1,2),"0000")</f>
        <v>#REF!</v>
      </c>
      <c r="D95" s="18" t="s">
        <v>349</v>
      </c>
      <c r="E95" s="18" t="e">
        <f>VLOOKUP(#REF!,'EMPRESA- PROGRAMA'!$B$2:$C$24,2,FALSE)</f>
        <v>#REF!</v>
      </c>
      <c r="F95" s="18" t="s">
        <v>771</v>
      </c>
      <c r="H95" s="21">
        <f>+'EP6PERSONAL '!C29</f>
        <v>126207</v>
      </c>
      <c r="I95">
        <v>0</v>
      </c>
      <c r="J95">
        <v>0</v>
      </c>
      <c r="K95">
        <f t="shared" si="2"/>
        <v>126207</v>
      </c>
      <c r="L95" s="21"/>
    </row>
    <row r="96" spans="1:12" ht="12.75">
      <c r="A96" s="35" t="e">
        <f>+#REF!</f>
        <v>#REF!</v>
      </c>
      <c r="B96" s="18" t="e">
        <f>CONCATENATE(MID(#REF!,1,2),"0000")</f>
        <v>#REF!</v>
      </c>
      <c r="D96" s="18" t="s">
        <v>349</v>
      </c>
      <c r="E96" s="18" t="e">
        <f>VLOOKUP(#REF!,'EMPRESA- PROGRAMA'!$B$2:$C$24,2,FALSE)</f>
        <v>#REF!</v>
      </c>
      <c r="F96" s="18" t="s">
        <v>772</v>
      </c>
      <c r="H96" s="21">
        <f>+'EP6PERSONAL '!C30</f>
        <v>127205</v>
      </c>
      <c r="I96">
        <v>0</v>
      </c>
      <c r="J96">
        <v>0</v>
      </c>
      <c r="K96">
        <f t="shared" si="2"/>
        <v>127205</v>
      </c>
      <c r="L96" s="21"/>
    </row>
    <row r="97" spans="1:12" ht="12.75">
      <c r="A97" s="35" t="e">
        <f>+#REF!</f>
        <v>#REF!</v>
      </c>
      <c r="B97" s="18" t="e">
        <f>CONCATENATE(MID(#REF!,1,2),"0000")</f>
        <v>#REF!</v>
      </c>
      <c r="D97" s="18" t="s">
        <v>349</v>
      </c>
      <c r="E97" s="18" t="e">
        <f>VLOOKUP(#REF!,'EMPRESA- PROGRAMA'!$B$2:$C$24,2,FALSE)</f>
        <v>#REF!</v>
      </c>
      <c r="F97" s="18" t="s">
        <v>773</v>
      </c>
      <c r="H97" s="21">
        <f>+'EP6PERSONAL '!C31</f>
        <v>64205</v>
      </c>
      <c r="I97">
        <v>0</v>
      </c>
      <c r="J97">
        <v>0</v>
      </c>
      <c r="K97">
        <f t="shared" si="2"/>
        <v>64205</v>
      </c>
      <c r="L97" s="21"/>
    </row>
    <row r="98" spans="1:12" ht="12.75">
      <c r="A98" s="35" t="e">
        <f>+#REF!</f>
        <v>#REF!</v>
      </c>
      <c r="B98" s="18" t="e">
        <f>CONCATENATE(MID(#REF!,1,2),"0000")</f>
        <v>#REF!</v>
      </c>
      <c r="D98" s="18" t="s">
        <v>349</v>
      </c>
      <c r="E98" s="18" t="e">
        <f>VLOOKUP(#REF!,'EMPRESA- PROGRAMA'!$B$2:$C$24,2,FALSE)</f>
        <v>#REF!</v>
      </c>
      <c r="F98" s="18" t="s">
        <v>774</v>
      </c>
      <c r="H98" s="21">
        <f>+'EP6PERSONAL '!C32</f>
        <v>121255</v>
      </c>
      <c r="I98">
        <v>0</v>
      </c>
      <c r="J98">
        <v>0</v>
      </c>
      <c r="K98">
        <f t="shared" si="2"/>
        <v>121255</v>
      </c>
      <c r="L98" s="21"/>
    </row>
    <row r="99" spans="1:12" ht="12.75">
      <c r="A99" s="35" t="e">
        <f>+#REF!</f>
        <v>#REF!</v>
      </c>
      <c r="B99" s="18" t="e">
        <f>CONCATENATE(MID(#REF!,1,2),"0000")</f>
        <v>#REF!</v>
      </c>
      <c r="D99" s="18" t="s">
        <v>349</v>
      </c>
      <c r="E99" s="18" t="e">
        <f>VLOOKUP(#REF!,'EMPRESA- PROGRAMA'!$B$2:$C$24,2,FALSE)</f>
        <v>#REF!</v>
      </c>
      <c r="F99" s="18" t="s">
        <v>775</v>
      </c>
      <c r="H99" s="21">
        <f>+'EP6PERSONAL '!C33</f>
        <v>130816</v>
      </c>
      <c r="I99">
        <v>0</v>
      </c>
      <c r="J99">
        <v>0</v>
      </c>
      <c r="K99">
        <f t="shared" si="2"/>
        <v>130816</v>
      </c>
      <c r="L99" s="21"/>
    </row>
    <row r="100" spans="1:12" ht="12.75">
      <c r="A100" s="35" t="e">
        <f>+#REF!</f>
        <v>#REF!</v>
      </c>
      <c r="B100" s="18" t="e">
        <f>CONCATENATE(MID(#REF!,1,2),"0000")</f>
        <v>#REF!</v>
      </c>
      <c r="D100" s="18" t="s">
        <v>349</v>
      </c>
      <c r="E100" s="18" t="e">
        <f>VLOOKUP(#REF!,'EMPRESA- PROGRAMA'!$B$2:$C$24,2,FALSE)</f>
        <v>#REF!</v>
      </c>
      <c r="F100" s="18" t="s">
        <v>776</v>
      </c>
      <c r="H100" s="21">
        <f>+'EP6PERSONAL '!C34</f>
        <v>0</v>
      </c>
      <c r="I100">
        <v>0</v>
      </c>
      <c r="J100">
        <v>0</v>
      </c>
      <c r="K100">
        <f t="shared" si="2"/>
        <v>0</v>
      </c>
      <c r="L100" s="21"/>
    </row>
    <row r="101" spans="1:12" ht="12.75">
      <c r="A101" s="35" t="e">
        <f>+#REF!</f>
        <v>#REF!</v>
      </c>
      <c r="B101" s="18" t="e">
        <f>CONCATENATE(MID(#REF!,1,2),"0000")</f>
        <v>#REF!</v>
      </c>
      <c r="D101" s="18" t="s">
        <v>349</v>
      </c>
      <c r="E101" s="18" t="e">
        <f>VLOOKUP(#REF!,'EMPRESA- PROGRAMA'!$B$2:$C$24,2,FALSE)</f>
        <v>#REF!</v>
      </c>
      <c r="F101" s="18" t="s">
        <v>777</v>
      </c>
      <c r="H101" s="21">
        <f>+'EP6PERSONAL '!C36</f>
        <v>0</v>
      </c>
      <c r="I101">
        <v>0</v>
      </c>
      <c r="J101">
        <v>0</v>
      </c>
      <c r="K101">
        <f t="shared" si="2"/>
        <v>0</v>
      </c>
      <c r="L101" s="21"/>
    </row>
    <row r="102" spans="1:11" ht="12.75">
      <c r="A102" s="35" t="e">
        <f>+#REF!</f>
        <v>#REF!</v>
      </c>
      <c r="B102" s="18" t="e">
        <f>CONCATENATE(MID(#REF!,1,2),"0000")</f>
        <v>#REF!</v>
      </c>
      <c r="D102" s="18" t="s">
        <v>349</v>
      </c>
      <c r="E102" s="18" t="e">
        <f>VLOOKUP(#REF!,'EMPRESA- PROGRAMA'!$B$2:$C$24,2,FALSE)</f>
        <v>#REF!</v>
      </c>
      <c r="F102" s="35" t="str">
        <f>+'EP1 PRESUPUESTO ADTIVO GASTOS'!B12</f>
        <v>10000</v>
      </c>
      <c r="H102" s="21">
        <f>+'EP1 PRESUPUESTO ADTIVO GASTOS'!C12</f>
        <v>44440</v>
      </c>
      <c r="I102">
        <v>0</v>
      </c>
      <c r="J102">
        <v>0</v>
      </c>
      <c r="K102">
        <f t="shared" si="2"/>
        <v>44440</v>
      </c>
    </row>
    <row r="103" spans="1:11" ht="12.75">
      <c r="A103" s="35" t="e">
        <f>+#REF!</f>
        <v>#REF!</v>
      </c>
      <c r="B103" s="18" t="e">
        <f>CONCATENATE(MID(#REF!,1,2),"0000")</f>
        <v>#REF!</v>
      </c>
      <c r="D103" s="18" t="s">
        <v>349</v>
      </c>
      <c r="E103" s="18" t="e">
        <f>VLOOKUP(#REF!,'EMPRESA- PROGRAMA'!$B$2:$C$24,2,FALSE)</f>
        <v>#REF!</v>
      </c>
      <c r="F103" s="35" t="str">
        <f>+'EP1 PRESUPUESTO ADTIVO GASTOS'!B13</f>
        <v>11000</v>
      </c>
      <c r="H103" s="21">
        <f>+'EP1 PRESUPUESTO ADTIVO GASTOS'!C13</f>
        <v>0</v>
      </c>
      <c r="I103">
        <v>0</v>
      </c>
      <c r="J103">
        <v>0</v>
      </c>
      <c r="K103">
        <f aca="true" t="shared" si="3" ref="K103:K135">+H103</f>
        <v>0</v>
      </c>
    </row>
    <row r="104" spans="1:11" ht="12.75">
      <c r="A104" s="35" t="e">
        <f>+#REF!</f>
        <v>#REF!</v>
      </c>
      <c r="B104" s="18" t="e">
        <f>CONCATENATE(MID(#REF!,1,2),"0000")</f>
        <v>#REF!</v>
      </c>
      <c r="D104" s="18" t="s">
        <v>349</v>
      </c>
      <c r="E104" s="18" t="e">
        <f>VLOOKUP(#REF!,'EMPRESA- PROGRAMA'!$B$2:$C$24,2,FALSE)</f>
        <v>#REF!</v>
      </c>
      <c r="F104" s="35" t="str">
        <f>+'EP1 PRESUPUESTO ADTIVO GASTOS'!B14</f>
        <v>12000</v>
      </c>
      <c r="H104" s="21">
        <f>+'EP1 PRESUPUESTO ADTIVO GASTOS'!C14</f>
        <v>0</v>
      </c>
      <c r="I104">
        <v>0</v>
      </c>
      <c r="J104">
        <v>0</v>
      </c>
      <c r="K104">
        <f t="shared" si="3"/>
        <v>0</v>
      </c>
    </row>
    <row r="105" spans="1:11" ht="12.75">
      <c r="A105" s="35" t="e">
        <f>+#REF!</f>
        <v>#REF!</v>
      </c>
      <c r="B105" s="18" t="e">
        <f>CONCATENATE(MID(#REF!,1,2),"0000")</f>
        <v>#REF!</v>
      </c>
      <c r="D105" s="18" t="s">
        <v>349</v>
      </c>
      <c r="E105" s="18" t="e">
        <f>VLOOKUP(#REF!,'EMPRESA- PROGRAMA'!$B$2:$C$24,2,FALSE)</f>
        <v>#REF!</v>
      </c>
      <c r="F105" s="35" t="str">
        <f>+'EP1 PRESUPUESTO ADTIVO GASTOS'!B15</f>
        <v>13000</v>
      </c>
      <c r="H105" s="21">
        <f>+'EP1 PRESUPUESTO ADTIVO GASTOS'!C15</f>
        <v>435085</v>
      </c>
      <c r="I105">
        <v>0</v>
      </c>
      <c r="J105">
        <v>0</v>
      </c>
      <c r="K105">
        <f t="shared" si="3"/>
        <v>435085</v>
      </c>
    </row>
    <row r="106" spans="1:11" ht="12.75">
      <c r="A106" s="35" t="e">
        <f>+#REF!</f>
        <v>#REF!</v>
      </c>
      <c r="B106" s="18" t="e">
        <f>CONCATENATE(MID(#REF!,1,2),"0000")</f>
        <v>#REF!</v>
      </c>
      <c r="D106" s="18" t="s">
        <v>349</v>
      </c>
      <c r="E106" s="18" t="e">
        <f>VLOOKUP(#REF!,'EMPRESA- PROGRAMA'!$B$2:$C$24,2,FALSE)</f>
        <v>#REF!</v>
      </c>
      <c r="F106" s="35" t="str">
        <f>+'EP1 PRESUPUESTO ADTIVO GASTOS'!B16</f>
        <v>14100</v>
      </c>
      <c r="H106" s="21">
        <f>+'EP1 PRESUPUESTO ADTIVO GASTOS'!C16</f>
        <v>0</v>
      </c>
      <c r="I106">
        <v>0</v>
      </c>
      <c r="J106">
        <v>0</v>
      </c>
      <c r="K106">
        <f t="shared" si="3"/>
        <v>0</v>
      </c>
    </row>
    <row r="107" spans="1:11" ht="12.75">
      <c r="A107" s="35" t="e">
        <f>+#REF!</f>
        <v>#REF!</v>
      </c>
      <c r="B107" s="18" t="e">
        <f>CONCATENATE(MID(#REF!,1,2),"0000")</f>
        <v>#REF!</v>
      </c>
      <c r="D107" s="18" t="s">
        <v>349</v>
      </c>
      <c r="E107" s="18" t="e">
        <f>VLOOKUP(#REF!,'EMPRESA- PROGRAMA'!$B$2:$C$24,2,FALSE)</f>
        <v>#REF!</v>
      </c>
      <c r="F107" s="35" t="str">
        <f>+'EP1 PRESUPUESTO ADTIVO GASTOS'!B17</f>
        <v>15000</v>
      </c>
      <c r="H107" s="21">
        <f>+'EP1 PRESUPUESTO ADTIVO GASTOS'!C17</f>
        <v>0</v>
      </c>
      <c r="I107">
        <v>0</v>
      </c>
      <c r="J107">
        <v>0</v>
      </c>
      <c r="K107">
        <f t="shared" si="3"/>
        <v>0</v>
      </c>
    </row>
    <row r="108" spans="1:11" ht="12.75">
      <c r="A108" s="35" t="e">
        <f>+#REF!</f>
        <v>#REF!</v>
      </c>
      <c r="B108" s="18" t="e">
        <f>CONCATENATE(MID(#REF!,1,2),"0000")</f>
        <v>#REF!</v>
      </c>
      <c r="D108" s="18" t="s">
        <v>349</v>
      </c>
      <c r="E108" s="18" t="e">
        <f>VLOOKUP(#REF!,'EMPRESA- PROGRAMA'!$B$2:$C$24,2,FALSE)</f>
        <v>#REF!</v>
      </c>
      <c r="F108" s="35" t="str">
        <f>+'EP1 PRESUPUESTO ADTIVO GASTOS'!B18</f>
        <v>16000</v>
      </c>
      <c r="H108" s="21">
        <f>+'EP1 PRESUPUESTO ADTIVO GASTOS'!C18</f>
        <v>152809</v>
      </c>
      <c r="I108">
        <v>0</v>
      </c>
      <c r="J108">
        <v>0</v>
      </c>
      <c r="K108">
        <f t="shared" si="3"/>
        <v>152809</v>
      </c>
    </row>
    <row r="109" spans="1:11" ht="12.75">
      <c r="A109" s="35" t="e">
        <f>+#REF!</f>
        <v>#REF!</v>
      </c>
      <c r="B109" s="18" t="e">
        <f>CONCATENATE(MID(#REF!,1,2),"0000")</f>
        <v>#REF!</v>
      </c>
      <c r="D109" s="18" t="s">
        <v>349</v>
      </c>
      <c r="E109" s="18" t="e">
        <f>VLOOKUP(#REF!,'EMPRESA- PROGRAMA'!$B$2:$C$24,2,FALSE)</f>
        <v>#REF!</v>
      </c>
      <c r="F109" s="35" t="str">
        <f>+'EP1 PRESUPUESTO ADTIVO GASTOS'!B19</f>
        <v>17000</v>
      </c>
      <c r="H109" s="21">
        <f>+'EP1 PRESUPUESTO ADTIVO GASTOS'!C19</f>
        <v>0</v>
      </c>
      <c r="I109">
        <v>0</v>
      </c>
      <c r="J109">
        <v>0</v>
      </c>
      <c r="K109">
        <f t="shared" si="3"/>
        <v>0</v>
      </c>
    </row>
    <row r="110" spans="1:11" ht="12.75">
      <c r="A110" s="35" t="e">
        <f>+#REF!</f>
        <v>#REF!</v>
      </c>
      <c r="B110" s="18" t="e">
        <f>CONCATENATE(MID(#REF!,1,2),"0000")</f>
        <v>#REF!</v>
      </c>
      <c r="D110" s="18" t="s">
        <v>349</v>
      </c>
      <c r="E110" s="18" t="e">
        <f>VLOOKUP(#REF!,'EMPRESA- PROGRAMA'!$B$2:$C$24,2,FALSE)</f>
        <v>#REF!</v>
      </c>
      <c r="F110" s="35">
        <f>+'EP1 PRESUPUESTO ADTIVO GASTOS'!B20</f>
        <v>18000</v>
      </c>
      <c r="H110" s="21">
        <f>+'EP1 PRESUPUESTO ADTIVO GASTOS'!C20</f>
        <v>0</v>
      </c>
      <c r="I110">
        <v>0</v>
      </c>
      <c r="J110">
        <v>0</v>
      </c>
      <c r="K110">
        <f t="shared" si="3"/>
        <v>0</v>
      </c>
    </row>
    <row r="111" spans="1:11" ht="12.75">
      <c r="A111" s="35" t="e">
        <f>+#REF!</f>
        <v>#REF!</v>
      </c>
      <c r="B111" s="18" t="e">
        <f>CONCATENATE(MID(#REF!,1,2),"0000")</f>
        <v>#REF!</v>
      </c>
      <c r="D111" s="18" t="s">
        <v>349</v>
      </c>
      <c r="E111" s="18" t="e">
        <f>VLOOKUP(#REF!,'EMPRESA- PROGRAMA'!$B$2:$C$24,2,FALSE)</f>
        <v>#REF!</v>
      </c>
      <c r="F111" s="35" t="str">
        <f>+'EP1 PRESUPUESTO ADTIVO GASTOS'!B22</f>
        <v>20000</v>
      </c>
      <c r="H111" s="21">
        <f>+'EP1 PRESUPUESTO ADTIVO GASTOS'!C22</f>
        <v>0</v>
      </c>
      <c r="I111">
        <v>0</v>
      </c>
      <c r="J111">
        <v>0</v>
      </c>
      <c r="K111">
        <f t="shared" si="3"/>
        <v>0</v>
      </c>
    </row>
    <row r="112" spans="1:11" ht="12.75">
      <c r="A112" s="35" t="e">
        <f>+#REF!</f>
        <v>#REF!</v>
      </c>
      <c r="B112" s="18" t="e">
        <f>CONCATENATE(MID(#REF!,1,2),"0000")</f>
        <v>#REF!</v>
      </c>
      <c r="D112" s="18" t="s">
        <v>349</v>
      </c>
      <c r="E112" s="18" t="e">
        <f>VLOOKUP(#REF!,'EMPRESA- PROGRAMA'!$B$2:$C$24,2,FALSE)</f>
        <v>#REF!</v>
      </c>
      <c r="F112" s="35" t="str">
        <f>+'EP1 PRESUPUESTO ADTIVO GASTOS'!B23</f>
        <v>21000</v>
      </c>
      <c r="H112" s="21">
        <f>+'EP1 PRESUPUESTO ADTIVO GASTOS'!C23</f>
        <v>37000</v>
      </c>
      <c r="I112">
        <v>0</v>
      </c>
      <c r="J112">
        <v>0</v>
      </c>
      <c r="K112">
        <f t="shared" si="3"/>
        <v>37000</v>
      </c>
    </row>
    <row r="113" spans="1:11" ht="12.75">
      <c r="A113" s="35" t="e">
        <f>+#REF!</f>
        <v>#REF!</v>
      </c>
      <c r="B113" s="18" t="e">
        <f>CONCATENATE(MID(#REF!,1,2),"0000")</f>
        <v>#REF!</v>
      </c>
      <c r="D113" s="18" t="s">
        <v>349</v>
      </c>
      <c r="E113" s="18" t="e">
        <f>VLOOKUP(#REF!,'EMPRESA- PROGRAMA'!$B$2:$C$24,2,FALSE)</f>
        <v>#REF!</v>
      </c>
      <c r="F113" s="35" t="str">
        <f>+'EP1 PRESUPUESTO ADTIVO GASTOS'!B24</f>
        <v>22000</v>
      </c>
      <c r="H113" s="21">
        <f>+'EP1 PRESUPUESTO ADTIVO GASTOS'!C24</f>
        <v>1046188</v>
      </c>
      <c r="I113">
        <v>0</v>
      </c>
      <c r="J113">
        <v>0</v>
      </c>
      <c r="K113">
        <f t="shared" si="3"/>
        <v>1046188</v>
      </c>
    </row>
    <row r="114" spans="1:11" ht="12.75">
      <c r="A114" s="35" t="e">
        <f>+#REF!</f>
        <v>#REF!</v>
      </c>
      <c r="B114" s="18" t="e">
        <f>CONCATENATE(MID(#REF!,1,2),"0000")</f>
        <v>#REF!</v>
      </c>
      <c r="D114" s="18" t="s">
        <v>349</v>
      </c>
      <c r="E114" s="18" t="e">
        <f>VLOOKUP(#REF!,'EMPRESA- PROGRAMA'!$B$2:$C$24,2,FALSE)</f>
        <v>#REF!</v>
      </c>
      <c r="F114" s="35" t="str">
        <f>+'EP1 PRESUPUESTO ADTIVO GASTOS'!B25</f>
        <v>23000</v>
      </c>
      <c r="H114" s="21">
        <f>+'EP1 PRESUPUESTO ADTIVO GASTOS'!C25</f>
        <v>0</v>
      </c>
      <c r="I114">
        <v>0</v>
      </c>
      <c r="J114">
        <v>0</v>
      </c>
      <c r="K114">
        <f t="shared" si="3"/>
        <v>0</v>
      </c>
    </row>
    <row r="115" spans="1:11" ht="12.75">
      <c r="A115" s="35" t="e">
        <f>+#REF!</f>
        <v>#REF!</v>
      </c>
      <c r="B115" s="18" t="e">
        <f>CONCATENATE(MID(#REF!,1,2),"0000")</f>
        <v>#REF!</v>
      </c>
      <c r="D115" s="18" t="s">
        <v>349</v>
      </c>
      <c r="E115" s="18" t="e">
        <f>VLOOKUP(#REF!,'EMPRESA- PROGRAMA'!$B$2:$C$24,2,FALSE)</f>
        <v>#REF!</v>
      </c>
      <c r="F115" s="35" t="str">
        <f>+'EP1 PRESUPUESTO ADTIVO GASTOS'!B26</f>
        <v>24000</v>
      </c>
      <c r="H115" s="21">
        <f>+'EP1 PRESUPUESTO ADTIVO GASTOS'!C26</f>
        <v>0</v>
      </c>
      <c r="I115">
        <v>0</v>
      </c>
      <c r="J115">
        <v>0</v>
      </c>
      <c r="K115">
        <f t="shared" si="3"/>
        <v>0</v>
      </c>
    </row>
    <row r="116" spans="1:11" ht="12.75">
      <c r="A116" s="35" t="e">
        <f>+#REF!</f>
        <v>#REF!</v>
      </c>
      <c r="B116" s="18" t="e">
        <f>CONCATENATE(MID(#REF!,1,2),"0000")</f>
        <v>#REF!</v>
      </c>
      <c r="D116" s="18" t="s">
        <v>349</v>
      </c>
      <c r="E116" s="18" t="e">
        <f>VLOOKUP(#REF!,'EMPRESA- PROGRAMA'!$B$2:$C$24,2,FALSE)</f>
        <v>#REF!</v>
      </c>
      <c r="F116" s="35" t="str">
        <f>+'EP1 PRESUPUESTO ADTIVO GASTOS'!B27</f>
        <v>25000</v>
      </c>
      <c r="H116" s="21">
        <f>+'EP1 PRESUPUESTO ADTIVO GASTOS'!C27</f>
        <v>0</v>
      </c>
      <c r="I116">
        <v>0</v>
      </c>
      <c r="J116">
        <v>0</v>
      </c>
      <c r="K116">
        <f t="shared" si="3"/>
        <v>0</v>
      </c>
    </row>
    <row r="117" spans="1:11" ht="12.75">
      <c r="A117" s="35" t="e">
        <f>+#REF!</f>
        <v>#REF!</v>
      </c>
      <c r="B117" s="18" t="e">
        <f>CONCATENATE(MID(#REF!,1,2),"0000")</f>
        <v>#REF!</v>
      </c>
      <c r="D117" s="18" t="s">
        <v>349</v>
      </c>
      <c r="E117" s="18" t="e">
        <f>VLOOKUP(#REF!,'EMPRESA- PROGRAMA'!$B$2:$C$24,2,FALSE)</f>
        <v>#REF!</v>
      </c>
      <c r="F117" s="35" t="str">
        <f>+'EP1 PRESUPUESTO ADTIVO GASTOS'!B28</f>
        <v>26000</v>
      </c>
      <c r="H117" s="21">
        <f>+'EP1 PRESUPUESTO ADTIVO GASTOS'!C28</f>
        <v>0</v>
      </c>
      <c r="I117">
        <v>0</v>
      </c>
      <c r="J117">
        <v>0</v>
      </c>
      <c r="K117">
        <f t="shared" si="3"/>
        <v>0</v>
      </c>
    </row>
    <row r="118" spans="1:11" ht="12.75">
      <c r="A118" s="35" t="e">
        <f>+#REF!</f>
        <v>#REF!</v>
      </c>
      <c r="B118" s="18" t="e">
        <f>CONCATENATE(MID(#REF!,1,2),"0000")</f>
        <v>#REF!</v>
      </c>
      <c r="D118" s="18" t="s">
        <v>349</v>
      </c>
      <c r="E118" s="18" t="e">
        <f>VLOOKUP(#REF!,'EMPRESA- PROGRAMA'!$B$2:$C$24,2,FALSE)</f>
        <v>#REF!</v>
      </c>
      <c r="F118" s="35" t="str">
        <f>+'EP1 PRESUPUESTO ADTIVO GASTOS'!B29</f>
        <v>27000</v>
      </c>
      <c r="H118" s="21">
        <f>+'EP1 PRESUPUESTO ADTIVO GASTOS'!C29</f>
        <v>0</v>
      </c>
      <c r="I118">
        <v>0</v>
      </c>
      <c r="J118">
        <v>0</v>
      </c>
      <c r="K118">
        <f t="shared" si="3"/>
        <v>0</v>
      </c>
    </row>
    <row r="119" spans="1:11" ht="12.75">
      <c r="A119" s="35" t="e">
        <f>+#REF!</f>
        <v>#REF!</v>
      </c>
      <c r="B119" s="18" t="e">
        <f>CONCATENATE(MID(#REF!,1,2),"0000")</f>
        <v>#REF!</v>
      </c>
      <c r="D119" s="18" t="s">
        <v>349</v>
      </c>
      <c r="E119" s="18" t="e">
        <f>VLOOKUP(#REF!,'EMPRESA- PROGRAMA'!$B$2:$C$24,2,FALSE)</f>
        <v>#REF!</v>
      </c>
      <c r="F119" s="35" t="str">
        <f>+'EP1 PRESUPUESTO ADTIVO GASTOS'!B31</f>
        <v>30000</v>
      </c>
      <c r="H119" s="21">
        <f>+'EP1 PRESUPUESTO ADTIVO GASTOS'!C31</f>
        <v>0</v>
      </c>
      <c r="I119">
        <v>0</v>
      </c>
      <c r="J119">
        <v>0</v>
      </c>
      <c r="K119">
        <f t="shared" si="3"/>
        <v>0</v>
      </c>
    </row>
    <row r="120" spans="1:11" ht="12.75">
      <c r="A120" s="35" t="e">
        <f>+#REF!</f>
        <v>#REF!</v>
      </c>
      <c r="B120" s="18" t="e">
        <f>CONCATENATE(MID(#REF!,1,2),"0000")</f>
        <v>#REF!</v>
      </c>
      <c r="D120" s="18" t="s">
        <v>349</v>
      </c>
      <c r="E120" s="18" t="e">
        <f>VLOOKUP(#REF!,'EMPRESA- PROGRAMA'!$B$2:$C$24,2,FALSE)</f>
        <v>#REF!</v>
      </c>
      <c r="F120" s="35" t="str">
        <f>+'EP1 PRESUPUESTO ADTIVO GASTOS'!B32</f>
        <v>31000</v>
      </c>
      <c r="H120" s="21">
        <f>+'EP1 PRESUPUESTO ADTIVO GASTOS'!C32</f>
        <v>0</v>
      </c>
      <c r="I120">
        <v>0</v>
      </c>
      <c r="J120">
        <v>0</v>
      </c>
      <c r="K120">
        <f t="shared" si="3"/>
        <v>0</v>
      </c>
    </row>
    <row r="121" spans="1:11" ht="12.75">
      <c r="A121" s="35" t="e">
        <f>+#REF!</f>
        <v>#REF!</v>
      </c>
      <c r="B121" s="18" t="e">
        <f>CONCATENATE(MID(#REF!,1,2),"0000")</f>
        <v>#REF!</v>
      </c>
      <c r="D121" s="18" t="s">
        <v>349</v>
      </c>
      <c r="E121" s="18" t="e">
        <f>VLOOKUP(#REF!,'EMPRESA- PROGRAMA'!$B$2:$C$24,2,FALSE)</f>
        <v>#REF!</v>
      </c>
      <c r="F121" s="35" t="str">
        <f>+'EP1 PRESUPUESTO ADTIVO GASTOS'!B33</f>
        <v>32000</v>
      </c>
      <c r="H121" s="21">
        <f>+'EP1 PRESUPUESTO ADTIVO GASTOS'!C33</f>
        <v>0</v>
      </c>
      <c r="I121">
        <v>0</v>
      </c>
      <c r="J121">
        <v>0</v>
      </c>
      <c r="K121">
        <f t="shared" si="3"/>
        <v>0</v>
      </c>
    </row>
    <row r="122" spans="1:11" ht="12.75">
      <c r="A122" s="35" t="e">
        <f>+#REF!</f>
        <v>#REF!</v>
      </c>
      <c r="B122" s="18" t="e">
        <f>CONCATENATE(MID(#REF!,1,2),"0000")</f>
        <v>#REF!</v>
      </c>
      <c r="D122" s="18" t="s">
        <v>349</v>
      </c>
      <c r="E122" s="18" t="e">
        <f>VLOOKUP(#REF!,'EMPRESA- PROGRAMA'!$B$2:$C$24,2,FALSE)</f>
        <v>#REF!</v>
      </c>
      <c r="F122" s="35" t="str">
        <f>+'EP1 PRESUPUESTO ADTIVO GASTOS'!B34</f>
        <v>33000</v>
      </c>
      <c r="H122" s="21">
        <f>+'EP1 PRESUPUESTO ADTIVO GASTOS'!C34</f>
        <v>0</v>
      </c>
      <c r="I122">
        <v>0</v>
      </c>
      <c r="J122">
        <v>0</v>
      </c>
      <c r="K122">
        <f t="shared" si="3"/>
        <v>0</v>
      </c>
    </row>
    <row r="123" spans="1:11" ht="12.75">
      <c r="A123" s="35" t="e">
        <f>+#REF!</f>
        <v>#REF!</v>
      </c>
      <c r="B123" s="18" t="e">
        <f>CONCATENATE(MID(#REF!,1,2),"0000")</f>
        <v>#REF!</v>
      </c>
      <c r="D123" s="18" t="s">
        <v>349</v>
      </c>
      <c r="E123" s="18" t="e">
        <f>VLOOKUP(#REF!,'EMPRESA- PROGRAMA'!$B$2:$C$24,2,FALSE)</f>
        <v>#REF!</v>
      </c>
      <c r="F123" s="35" t="str">
        <f>+'EP1 PRESUPUESTO ADTIVO GASTOS'!B35</f>
        <v>34000</v>
      </c>
      <c r="H123" s="21">
        <f>+'EP1 PRESUPUESTO ADTIVO GASTOS'!C35</f>
        <v>0</v>
      </c>
      <c r="I123">
        <v>0</v>
      </c>
      <c r="J123">
        <v>0</v>
      </c>
      <c r="K123">
        <f t="shared" si="3"/>
        <v>0</v>
      </c>
    </row>
    <row r="124" spans="1:11" ht="12.75">
      <c r="A124" s="35" t="e">
        <f>+#REF!</f>
        <v>#REF!</v>
      </c>
      <c r="B124" s="18" t="e">
        <f>CONCATENATE(MID(#REF!,1,2),"0000")</f>
        <v>#REF!</v>
      </c>
      <c r="D124" s="18" t="s">
        <v>349</v>
      </c>
      <c r="E124" s="18" t="e">
        <f>VLOOKUP(#REF!,'EMPRESA- PROGRAMA'!$B$2:$C$24,2,FALSE)</f>
        <v>#REF!</v>
      </c>
      <c r="F124" s="35" t="str">
        <f>+'EP1 PRESUPUESTO ADTIVO GASTOS'!B36</f>
        <v>35000</v>
      </c>
      <c r="H124" s="21">
        <f>+'EP1 PRESUPUESTO ADTIVO GASTOS'!C36</f>
        <v>0</v>
      </c>
      <c r="I124">
        <v>0</v>
      </c>
      <c r="J124">
        <v>0</v>
      </c>
      <c r="K124">
        <f t="shared" si="3"/>
        <v>0</v>
      </c>
    </row>
    <row r="125" spans="1:11" ht="12.75">
      <c r="A125" s="35" t="e">
        <f>+#REF!</f>
        <v>#REF!</v>
      </c>
      <c r="B125" s="18" t="e">
        <f>CONCATENATE(MID(#REF!,1,2),"0000")</f>
        <v>#REF!</v>
      </c>
      <c r="D125" s="18" t="s">
        <v>349</v>
      </c>
      <c r="E125" s="18" t="e">
        <f>VLOOKUP(#REF!,'EMPRESA- PROGRAMA'!$B$2:$C$24,2,FALSE)</f>
        <v>#REF!</v>
      </c>
      <c r="F125" s="35" t="str">
        <f>+'EP1 PRESUPUESTO ADTIVO GASTOS'!B51</f>
        <v>60000</v>
      </c>
      <c r="H125" s="21">
        <f>+'EP1 PRESUPUESTO ADTIVO GASTOS'!C51</f>
        <v>0</v>
      </c>
      <c r="I125">
        <v>0</v>
      </c>
      <c r="J125">
        <v>0</v>
      </c>
      <c r="K125">
        <f t="shared" si="3"/>
        <v>0</v>
      </c>
    </row>
    <row r="126" spans="1:11" ht="12.75">
      <c r="A126" s="35" t="e">
        <f>+#REF!</f>
        <v>#REF!</v>
      </c>
      <c r="B126" s="18" t="e">
        <f>CONCATENATE(MID(#REF!,1,2),"0000")</f>
        <v>#REF!</v>
      </c>
      <c r="D126" s="18" t="s">
        <v>349</v>
      </c>
      <c r="E126" s="18" t="e">
        <f>VLOOKUP(#REF!,'EMPRESA- PROGRAMA'!$B$2:$C$24,2,FALSE)</f>
        <v>#REF!</v>
      </c>
      <c r="F126" s="35" t="str">
        <f>+'EP1 PRESUPUESTO ADTIVO GASTOS'!B52</f>
        <v>61000</v>
      </c>
      <c r="H126" s="21">
        <f>+'EP1 PRESUPUESTO ADTIVO GASTOS'!C52</f>
        <v>0</v>
      </c>
      <c r="I126">
        <v>0</v>
      </c>
      <c r="J126">
        <v>0</v>
      </c>
      <c r="K126">
        <f t="shared" si="3"/>
        <v>0</v>
      </c>
    </row>
    <row r="127" spans="1:11" ht="12.75">
      <c r="A127" s="35" t="e">
        <f>+#REF!</f>
        <v>#REF!</v>
      </c>
      <c r="B127" s="18" t="e">
        <f>CONCATENATE(MID(#REF!,1,2),"0000")</f>
        <v>#REF!</v>
      </c>
      <c r="D127" s="18" t="s">
        <v>349</v>
      </c>
      <c r="E127" s="18" t="e">
        <f>VLOOKUP(#REF!,'EMPRESA- PROGRAMA'!$B$2:$C$24,2,FALSE)</f>
        <v>#REF!</v>
      </c>
      <c r="F127" s="35" t="str">
        <f>+'EP1 PRESUPUESTO ADTIVO GASTOS'!B53</f>
        <v>62000</v>
      </c>
      <c r="H127" s="21">
        <f>+'EP1 PRESUPUESTO ADTIVO GASTOS'!C53</f>
        <v>0</v>
      </c>
      <c r="I127">
        <v>0</v>
      </c>
      <c r="J127">
        <v>0</v>
      </c>
      <c r="K127">
        <f t="shared" si="3"/>
        <v>0</v>
      </c>
    </row>
    <row r="128" spans="1:11" ht="12.75">
      <c r="A128" s="35" t="e">
        <f>+#REF!</f>
        <v>#REF!</v>
      </c>
      <c r="B128" s="18" t="e">
        <f>CONCATENATE(MID(#REF!,1,2),"0000")</f>
        <v>#REF!</v>
      </c>
      <c r="D128" s="18" t="s">
        <v>349</v>
      </c>
      <c r="E128" s="18" t="e">
        <f>VLOOKUP(#REF!,'EMPRESA- PROGRAMA'!$B$2:$C$24,2,FALSE)</f>
        <v>#REF!</v>
      </c>
      <c r="F128" s="35" t="str">
        <f>+'EP1 PRESUPUESTO ADTIVO GASTOS'!B54</f>
        <v>63000</v>
      </c>
      <c r="H128" s="21">
        <f>+'EP1 PRESUPUESTO ADTIVO GASTOS'!C54</f>
        <v>220000</v>
      </c>
      <c r="I128">
        <v>0</v>
      </c>
      <c r="J128">
        <v>0</v>
      </c>
      <c r="K128">
        <f t="shared" si="3"/>
        <v>220000</v>
      </c>
    </row>
    <row r="129" spans="1:11" ht="12.75">
      <c r="A129" s="35" t="e">
        <f>+#REF!</f>
        <v>#REF!</v>
      </c>
      <c r="B129" s="18" t="e">
        <f>CONCATENATE(MID(#REF!,1,2),"0000")</f>
        <v>#REF!</v>
      </c>
      <c r="D129" s="18" t="s">
        <v>349</v>
      </c>
      <c r="E129" s="18" t="e">
        <f>VLOOKUP(#REF!,'EMPRESA- PROGRAMA'!$B$2:$C$24,2,FALSE)</f>
        <v>#REF!</v>
      </c>
      <c r="F129" s="35" t="str">
        <f>+'EP1 PRESUPUESTO ADTIVO GASTOS'!B55</f>
        <v>64000</v>
      </c>
      <c r="H129" s="21">
        <f>+'EP1 PRESUPUESTO ADTIVO GASTOS'!C55</f>
        <v>0</v>
      </c>
      <c r="I129">
        <v>0</v>
      </c>
      <c r="J129">
        <v>0</v>
      </c>
      <c r="K129">
        <f t="shared" si="3"/>
        <v>0</v>
      </c>
    </row>
    <row r="130" spans="1:11" ht="12.75">
      <c r="A130" s="35" t="e">
        <f>+#REF!</f>
        <v>#REF!</v>
      </c>
      <c r="B130" s="18" t="e">
        <f>CONCATENATE(MID(#REF!,1,2),"0000")</f>
        <v>#REF!</v>
      </c>
      <c r="D130" s="18" t="s">
        <v>349</v>
      </c>
      <c r="E130" s="18" t="e">
        <f>VLOOKUP(#REF!,'EMPRESA- PROGRAMA'!$B$2:$C$24,2,FALSE)</f>
        <v>#REF!</v>
      </c>
      <c r="F130" s="35" t="str">
        <f>+'EP1 PRESUPUESTO ADTIVO GASTOS'!B56</f>
        <v>65000</v>
      </c>
      <c r="H130" s="21">
        <f>+'EP1 PRESUPUESTO ADTIVO GASTOS'!C56</f>
        <v>0</v>
      </c>
      <c r="I130">
        <v>0</v>
      </c>
      <c r="J130">
        <v>0</v>
      </c>
      <c r="K130">
        <f t="shared" si="3"/>
        <v>0</v>
      </c>
    </row>
    <row r="131" spans="1:11" ht="12.75">
      <c r="A131" s="35" t="e">
        <f>+#REF!</f>
        <v>#REF!</v>
      </c>
      <c r="B131" s="18" t="e">
        <f>CONCATENATE(MID(#REF!,1,2),"0000")</f>
        <v>#REF!</v>
      </c>
      <c r="D131" s="18" t="s">
        <v>349</v>
      </c>
      <c r="E131" s="18" t="e">
        <f>VLOOKUP(#REF!,'EMPRESA- PROGRAMA'!$B$2:$C$24,2,FALSE)</f>
        <v>#REF!</v>
      </c>
      <c r="F131" s="35" t="str">
        <f>+'EP1 PRESUPUESTO ADTIVO GASTOS'!B57</f>
        <v>66000</v>
      </c>
      <c r="H131" s="21">
        <f>+'EP1 PRESUPUESTO ADTIVO GASTOS'!C57</f>
        <v>0</v>
      </c>
      <c r="I131">
        <v>0</v>
      </c>
      <c r="J131">
        <v>0</v>
      </c>
      <c r="K131">
        <f t="shared" si="3"/>
        <v>0</v>
      </c>
    </row>
    <row r="132" spans="1:11" ht="12.75">
      <c r="A132" s="35" t="e">
        <f>+#REF!</f>
        <v>#REF!</v>
      </c>
      <c r="B132" s="18" t="e">
        <f>CONCATENATE(MID(#REF!,1,2),"0000")</f>
        <v>#REF!</v>
      </c>
      <c r="D132" s="18" t="s">
        <v>349</v>
      </c>
      <c r="E132" s="18" t="e">
        <f>VLOOKUP(#REF!,'EMPRESA- PROGRAMA'!$B$2:$C$24,2,FALSE)</f>
        <v>#REF!</v>
      </c>
      <c r="F132" s="35" t="str">
        <f>+'EP1 PRESUPUESTO ADTIVO GASTOS'!B58</f>
        <v>67000</v>
      </c>
      <c r="H132" s="21">
        <f>+'EP1 PRESUPUESTO ADTIVO GASTOS'!C58</f>
        <v>0</v>
      </c>
      <c r="I132">
        <v>0</v>
      </c>
      <c r="J132">
        <v>0</v>
      </c>
      <c r="K132">
        <f t="shared" si="3"/>
        <v>0</v>
      </c>
    </row>
    <row r="133" spans="1:11" ht="12.75">
      <c r="A133" s="35" t="e">
        <f>+#REF!</f>
        <v>#REF!</v>
      </c>
      <c r="B133" s="18" t="e">
        <f>CONCATENATE(MID(#REF!,1,2),"0000")</f>
        <v>#REF!</v>
      </c>
      <c r="D133" s="18" t="s">
        <v>349</v>
      </c>
      <c r="E133" s="18" t="e">
        <f>VLOOKUP(#REF!,'EMPRESA- PROGRAMA'!$B$2:$C$24,2,FALSE)</f>
        <v>#REF!</v>
      </c>
      <c r="F133" s="35" t="str">
        <f>+'EP1 PRESUPUESTO ADTIVO GASTOS'!B59</f>
        <v>68000</v>
      </c>
      <c r="H133" s="21">
        <f>+'EP1 PRESUPUESTO ADTIVO GASTOS'!C59</f>
        <v>0</v>
      </c>
      <c r="I133">
        <v>0</v>
      </c>
      <c r="J133">
        <v>0</v>
      </c>
      <c r="K133">
        <f t="shared" si="3"/>
        <v>0</v>
      </c>
    </row>
    <row r="134" spans="1:11" ht="12.75">
      <c r="A134" s="35" t="e">
        <f>+#REF!</f>
        <v>#REF!</v>
      </c>
      <c r="B134" s="18" t="e">
        <f>CONCATENATE(MID(#REF!,1,2),"0000")</f>
        <v>#REF!</v>
      </c>
      <c r="D134" s="18" t="s">
        <v>349</v>
      </c>
      <c r="E134" s="18" t="e">
        <f>VLOOKUP(#REF!,'EMPRESA- PROGRAMA'!$B$2:$C$24,2,FALSE)</f>
        <v>#REF!</v>
      </c>
      <c r="F134" s="35" t="str">
        <f>+'EP1 PRESUPUESTO ADTIVO GASTOS'!B75</f>
        <v>80000</v>
      </c>
      <c r="H134" s="21">
        <f>+'EP1 PRESUPUESTO ADTIVO GASTOS'!C75</f>
        <v>0</v>
      </c>
      <c r="I134">
        <v>0</v>
      </c>
      <c r="J134">
        <v>0</v>
      </c>
      <c r="K134">
        <f t="shared" si="3"/>
        <v>0</v>
      </c>
    </row>
    <row r="135" spans="1:11" ht="12.75">
      <c r="A135" s="35" t="e">
        <f>+#REF!</f>
        <v>#REF!</v>
      </c>
      <c r="B135" s="18" t="e">
        <f>CONCATENATE(MID(#REF!,1,2),"0000")</f>
        <v>#REF!</v>
      </c>
      <c r="D135" s="18" t="s">
        <v>349</v>
      </c>
      <c r="E135" s="18" t="e">
        <f>VLOOKUP(#REF!,'EMPRESA- PROGRAMA'!$B$2:$C$24,2,FALSE)</f>
        <v>#REF!</v>
      </c>
      <c r="F135" s="35" t="str">
        <f>+'EP1 PRESUPUESTO ADTIVO GASTOS'!B76</f>
        <v>81000</v>
      </c>
      <c r="H135" s="21">
        <f>+'EP1 PRESUPUESTO ADTIVO GASTOS'!C76</f>
        <v>0</v>
      </c>
      <c r="I135">
        <v>0</v>
      </c>
      <c r="J135">
        <v>0</v>
      </c>
      <c r="K135">
        <f t="shared" si="3"/>
        <v>0</v>
      </c>
    </row>
    <row r="136" spans="1:11" ht="12.75">
      <c r="A136" s="35" t="e">
        <f>+#REF!</f>
        <v>#REF!</v>
      </c>
      <c r="B136" s="18" t="e">
        <f>CONCATENATE(MID(#REF!,1,2),"0000")</f>
        <v>#REF!</v>
      </c>
      <c r="D136" s="18" t="s">
        <v>349</v>
      </c>
      <c r="E136" s="18" t="e">
        <f>VLOOKUP(#REF!,'EMPRESA- PROGRAMA'!$B$2:$C$24,2,FALSE)</f>
        <v>#REF!</v>
      </c>
      <c r="F136" s="35" t="str">
        <f>+'EP1 PRESUPUESTO ADTIVO GASTOS'!B77</f>
        <v>82000</v>
      </c>
      <c r="H136" s="21">
        <f>+'EP1 PRESUPUESTO ADTIVO GASTOS'!C77</f>
        <v>0</v>
      </c>
      <c r="I136">
        <v>0</v>
      </c>
      <c r="J136">
        <v>0</v>
      </c>
      <c r="K136">
        <f aca="true" t="shared" si="4" ref="K136:K146">+H136</f>
        <v>0</v>
      </c>
    </row>
    <row r="137" spans="1:11" ht="12.75">
      <c r="A137" s="35" t="e">
        <f>+#REF!</f>
        <v>#REF!</v>
      </c>
      <c r="B137" s="18" t="e">
        <f>CONCATENATE(MID(#REF!,1,2),"0000")</f>
        <v>#REF!</v>
      </c>
      <c r="D137" s="18" t="s">
        <v>349</v>
      </c>
      <c r="E137" s="18" t="e">
        <f>VLOOKUP(#REF!,'EMPRESA- PROGRAMA'!$B$2:$C$24,2,FALSE)</f>
        <v>#REF!</v>
      </c>
      <c r="F137" s="35" t="str">
        <f>+'EP1 PRESUPUESTO ADTIVO GASTOS'!B78</f>
        <v>83000</v>
      </c>
      <c r="H137" s="21">
        <f>+'EP1 PRESUPUESTO ADTIVO GASTOS'!C78</f>
        <v>0</v>
      </c>
      <c r="I137">
        <v>0</v>
      </c>
      <c r="J137">
        <v>0</v>
      </c>
      <c r="K137">
        <f t="shared" si="4"/>
        <v>0</v>
      </c>
    </row>
    <row r="138" spans="1:11" ht="12.75">
      <c r="A138" s="35" t="e">
        <f>+#REF!</f>
        <v>#REF!</v>
      </c>
      <c r="B138" s="18" t="e">
        <f>CONCATENATE(MID(#REF!,1,2),"0000")</f>
        <v>#REF!</v>
      </c>
      <c r="D138" s="18" t="s">
        <v>349</v>
      </c>
      <c r="E138" s="18" t="e">
        <f>VLOOKUP(#REF!,'EMPRESA- PROGRAMA'!$B$2:$C$24,2,FALSE)</f>
        <v>#REF!</v>
      </c>
      <c r="F138" s="35" t="str">
        <f>+'EP1 PRESUPUESTO ADTIVO GASTOS'!B79</f>
        <v>84000</v>
      </c>
      <c r="H138" s="21">
        <f>+'EP1 PRESUPUESTO ADTIVO GASTOS'!C79</f>
        <v>0</v>
      </c>
      <c r="I138">
        <v>0</v>
      </c>
      <c r="J138">
        <v>0</v>
      </c>
      <c r="K138">
        <f t="shared" si="4"/>
        <v>0</v>
      </c>
    </row>
    <row r="139" spans="1:11" ht="12.75">
      <c r="A139" s="35" t="e">
        <f>+#REF!</f>
        <v>#REF!</v>
      </c>
      <c r="B139" s="18" t="e">
        <f>CONCATENATE(MID(#REF!,1,2),"0000")</f>
        <v>#REF!</v>
      </c>
      <c r="D139" s="18" t="s">
        <v>349</v>
      </c>
      <c r="E139" s="18" t="e">
        <f>VLOOKUP(#REF!,'EMPRESA- PROGRAMA'!$B$2:$C$24,2,FALSE)</f>
        <v>#REF!</v>
      </c>
      <c r="F139" s="35" t="str">
        <f>+'EP1 PRESUPUESTO ADTIVO GASTOS'!B80</f>
        <v>85000</v>
      </c>
      <c r="H139" s="21">
        <f>+'EP1 PRESUPUESTO ADTIVO GASTOS'!C80</f>
        <v>0</v>
      </c>
      <c r="I139">
        <v>0</v>
      </c>
      <c r="J139">
        <v>0</v>
      </c>
      <c r="K139">
        <f t="shared" si="4"/>
        <v>0</v>
      </c>
    </row>
    <row r="140" spans="1:11" ht="12.75">
      <c r="A140" s="35" t="e">
        <f>+#REF!</f>
        <v>#REF!</v>
      </c>
      <c r="B140" s="18" t="e">
        <f>CONCATENATE(MID(#REF!,1,2),"0000")</f>
        <v>#REF!</v>
      </c>
      <c r="D140" s="18" t="s">
        <v>349</v>
      </c>
      <c r="E140" s="18" t="e">
        <f>VLOOKUP(#REF!,'EMPRESA- PROGRAMA'!$B$2:$C$24,2,FALSE)</f>
        <v>#REF!</v>
      </c>
      <c r="F140" s="35" t="str">
        <f>+'EP1 PRESUPUESTO ADTIVO GASTOS'!B81</f>
        <v>86000</v>
      </c>
      <c r="H140" s="21">
        <f>+'EP1 PRESUPUESTO ADTIVO GASTOS'!C81</f>
        <v>0</v>
      </c>
      <c r="I140">
        <v>0</v>
      </c>
      <c r="J140">
        <v>0</v>
      </c>
      <c r="K140">
        <f t="shared" si="4"/>
        <v>0</v>
      </c>
    </row>
    <row r="141" spans="1:11" ht="12.75">
      <c r="A141" s="35" t="e">
        <f>+#REF!</f>
        <v>#REF!</v>
      </c>
      <c r="B141" s="18" t="e">
        <f>CONCATENATE(MID(#REF!,1,2),"0000")</f>
        <v>#REF!</v>
      </c>
      <c r="D141" s="18" t="s">
        <v>349</v>
      </c>
      <c r="E141" s="18" t="e">
        <f>VLOOKUP(#REF!,'EMPRESA- PROGRAMA'!$B$2:$C$24,2,FALSE)</f>
        <v>#REF!</v>
      </c>
      <c r="F141" s="35" t="str">
        <f>+'EP1 PRESUPUESTO ADTIVO GASTOS'!B82</f>
        <v>87000</v>
      </c>
      <c r="H141" s="21">
        <f>+'EP1 PRESUPUESTO ADTIVO GASTOS'!C82</f>
        <v>0</v>
      </c>
      <c r="I141">
        <v>0</v>
      </c>
      <c r="J141">
        <v>0</v>
      </c>
      <c r="K141">
        <f t="shared" si="4"/>
        <v>0</v>
      </c>
    </row>
    <row r="142" spans="1:11" ht="12.75">
      <c r="A142" s="35" t="e">
        <f>+#REF!</f>
        <v>#REF!</v>
      </c>
      <c r="B142" s="18" t="e">
        <f>CONCATENATE(MID(#REF!,1,2),"0000")</f>
        <v>#REF!</v>
      </c>
      <c r="D142" s="18" t="s">
        <v>349</v>
      </c>
      <c r="E142" s="18" t="e">
        <f>VLOOKUP(#REF!,'EMPRESA- PROGRAMA'!$B$2:$C$24,2,FALSE)</f>
        <v>#REF!</v>
      </c>
      <c r="F142" s="35" t="str">
        <f>+'EP1 PRESUPUESTO ADTIVO GASTOS'!B84</f>
        <v>90000</v>
      </c>
      <c r="H142" s="21">
        <f>+'EP1 PRESUPUESTO ADTIVO GASTOS'!C84</f>
        <v>0</v>
      </c>
      <c r="I142">
        <v>0</v>
      </c>
      <c r="J142">
        <v>0</v>
      </c>
      <c r="K142">
        <f t="shared" si="4"/>
        <v>0</v>
      </c>
    </row>
    <row r="143" spans="1:11" ht="12.75">
      <c r="A143" s="35" t="e">
        <f>+#REF!</f>
        <v>#REF!</v>
      </c>
      <c r="B143" s="18" t="e">
        <f>CONCATENATE(MID(#REF!,1,2),"0000")</f>
        <v>#REF!</v>
      </c>
      <c r="D143" s="18" t="s">
        <v>349</v>
      </c>
      <c r="E143" s="18" t="e">
        <f>VLOOKUP(#REF!,'EMPRESA- PROGRAMA'!$B$2:$C$24,2,FALSE)</f>
        <v>#REF!</v>
      </c>
      <c r="F143" s="35" t="str">
        <f>+'EP1 PRESUPUESTO ADTIVO GASTOS'!B85</f>
        <v>91000</v>
      </c>
      <c r="H143" s="21">
        <f>+'EP1 PRESUPUESTO ADTIVO GASTOS'!C85</f>
        <v>0</v>
      </c>
      <c r="I143">
        <v>0</v>
      </c>
      <c r="J143">
        <v>0</v>
      </c>
      <c r="K143">
        <f t="shared" si="4"/>
        <v>0</v>
      </c>
    </row>
    <row r="144" spans="1:11" ht="12.75">
      <c r="A144" s="35" t="e">
        <f>+#REF!</f>
        <v>#REF!</v>
      </c>
      <c r="B144" s="18" t="e">
        <f>CONCATENATE(MID(#REF!,1,2),"0000")</f>
        <v>#REF!</v>
      </c>
      <c r="D144" s="18" t="s">
        <v>349</v>
      </c>
      <c r="E144" s="18" t="e">
        <f>VLOOKUP(#REF!,'EMPRESA- PROGRAMA'!$B$2:$C$24,2,FALSE)</f>
        <v>#REF!</v>
      </c>
      <c r="F144" s="35" t="str">
        <f>+'EP1 PRESUPUESTO ADTIVO GASTOS'!B86</f>
        <v>92000</v>
      </c>
      <c r="H144" s="21">
        <f>+'EP1 PRESUPUESTO ADTIVO GASTOS'!C86</f>
        <v>0</v>
      </c>
      <c r="I144">
        <v>0</v>
      </c>
      <c r="J144">
        <v>0</v>
      </c>
      <c r="K144">
        <f t="shared" si="4"/>
        <v>0</v>
      </c>
    </row>
    <row r="145" spans="1:11" ht="12.75">
      <c r="A145" s="35" t="e">
        <f>+#REF!</f>
        <v>#REF!</v>
      </c>
      <c r="B145" s="18" t="e">
        <f>CONCATENATE(MID(#REF!,1,2),"0000")</f>
        <v>#REF!</v>
      </c>
      <c r="D145" s="18" t="s">
        <v>349</v>
      </c>
      <c r="E145" s="18" t="e">
        <f>VLOOKUP(#REF!,'EMPRESA- PROGRAMA'!$B$2:$C$24,2,FALSE)</f>
        <v>#REF!</v>
      </c>
      <c r="F145" s="35" t="str">
        <f>+'EP1 PRESUPUESTO ADTIVO GASTOS'!B87</f>
        <v>93000</v>
      </c>
      <c r="H145" s="21">
        <f>+'EP1 PRESUPUESTO ADTIVO GASTOS'!C87</f>
        <v>0</v>
      </c>
      <c r="I145">
        <v>0</v>
      </c>
      <c r="J145">
        <v>0</v>
      </c>
      <c r="K145">
        <f t="shared" si="4"/>
        <v>0</v>
      </c>
    </row>
    <row r="146" spans="1:11" ht="12.75">
      <c r="A146" s="35" t="e">
        <f>+#REF!</f>
        <v>#REF!</v>
      </c>
      <c r="B146" s="18" t="e">
        <f>CONCATENATE(MID(#REF!,1,2),"0000")</f>
        <v>#REF!</v>
      </c>
      <c r="D146" s="18" t="s">
        <v>349</v>
      </c>
      <c r="E146" s="18" t="e">
        <f>VLOOKUP(#REF!,'EMPRESA- PROGRAMA'!$B$2:$C$24,2,FALSE)</f>
        <v>#REF!</v>
      </c>
      <c r="F146" s="35" t="str">
        <f>+'EP1 PRESUPUESTO ADTIVO GASTOS'!B88</f>
        <v>94000</v>
      </c>
      <c r="H146" s="21">
        <f>+'EP1 PRESUPUESTO ADTIVO GASTOS'!C88</f>
        <v>0</v>
      </c>
      <c r="I146">
        <v>0</v>
      </c>
      <c r="J146">
        <v>0</v>
      </c>
      <c r="K146">
        <f t="shared" si="4"/>
        <v>0</v>
      </c>
    </row>
    <row r="147" spans="1:11" ht="12.75">
      <c r="A147" s="35" t="e">
        <f>+#REF!</f>
        <v>#REF!</v>
      </c>
      <c r="B147" s="18" t="e">
        <f>CONCATENATE(MID(#REF!,1,2),"0000")</f>
        <v>#REF!</v>
      </c>
      <c r="D147" s="18" t="s">
        <v>349</v>
      </c>
      <c r="E147" s="18" t="e">
        <f>VLOOKUP(#REF!,'EMPRESA- PROGRAMA'!$B$2:$C$24,2,FALSE)</f>
        <v>#REF!</v>
      </c>
      <c r="F147" s="35" t="str">
        <f>+'EP1 PRESUPUESTO ADTIVO GASTOS'!B96</f>
        <v>05000</v>
      </c>
      <c r="H147" s="21">
        <f>+'EP1 PRESUPUESTO ADTIVO GASTOS'!C96</f>
        <v>0</v>
      </c>
      <c r="I147">
        <v>0</v>
      </c>
      <c r="J147">
        <v>0</v>
      </c>
      <c r="K147">
        <f aca="true" t="shared" si="5" ref="K147:K153">+H147</f>
        <v>0</v>
      </c>
    </row>
    <row r="148" spans="1:11" ht="12.75">
      <c r="A148" s="35" t="e">
        <f>+#REF!</f>
        <v>#REF!</v>
      </c>
      <c r="B148" s="18" t="e">
        <f>CONCATENATE(MID(#REF!,1,2),"0000")</f>
        <v>#REF!</v>
      </c>
      <c r="D148" s="18" t="s">
        <v>349</v>
      </c>
      <c r="E148" s="18" t="e">
        <f>VLOOKUP(#REF!,'EMPRESA- PROGRAMA'!$B$2:$C$24,2,FALSE)</f>
        <v>#REF!</v>
      </c>
      <c r="F148" s="35" t="str">
        <f>+'EP1 PRESUPUESTO ADTIVO GASTOS'!B97</f>
        <v>05100</v>
      </c>
      <c r="H148" s="21">
        <f>+'EP1 PRESUPUESTO ADTIVO GASTOS'!C97</f>
        <v>0</v>
      </c>
      <c r="I148">
        <v>0</v>
      </c>
      <c r="J148">
        <v>0</v>
      </c>
      <c r="K148">
        <f t="shared" si="5"/>
        <v>0</v>
      </c>
    </row>
    <row r="149" spans="1:11" ht="12.75">
      <c r="A149" s="35" t="e">
        <f>+#REF!</f>
        <v>#REF!</v>
      </c>
      <c r="B149" s="18" t="e">
        <f>CONCATENATE(MID(#REF!,1,2),"0000")</f>
        <v>#REF!</v>
      </c>
      <c r="D149" s="18" t="s">
        <v>349</v>
      </c>
      <c r="E149" s="18" t="e">
        <f>VLOOKUP(#REF!,'EMPRESA- PROGRAMA'!$B$2:$C$24,2,FALSE)</f>
        <v>#REF!</v>
      </c>
      <c r="F149" s="35" t="str">
        <f>+'EP1 PRESUPUESTO ADTIVO GASTOS'!B98</f>
        <v>05001</v>
      </c>
      <c r="H149" s="21">
        <f>+'EP1 PRESUPUESTO ADTIVO GASTOS'!C98</f>
        <v>0</v>
      </c>
      <c r="I149">
        <v>0</v>
      </c>
      <c r="J149">
        <v>0</v>
      </c>
      <c r="K149">
        <f t="shared" si="5"/>
        <v>0</v>
      </c>
    </row>
    <row r="150" spans="1:11" ht="12.75">
      <c r="A150" s="35" t="e">
        <f>+#REF!</f>
        <v>#REF!</v>
      </c>
      <c r="B150" s="18" t="e">
        <f>CONCATENATE(MID(#REF!,1,2),"0000")</f>
        <v>#REF!</v>
      </c>
      <c r="D150" s="18" t="s">
        <v>349</v>
      </c>
      <c r="E150" s="18" t="e">
        <f>VLOOKUP(#REF!,'EMPRESA- PROGRAMA'!$B$2:$C$24,2,FALSE)</f>
        <v>#REF!</v>
      </c>
      <c r="F150" s="35" t="str">
        <f>+'EP1 PRESUPUESTO ADTIVO GASTOS'!B99</f>
        <v>05002</v>
      </c>
      <c r="H150" s="21">
        <f>+'EP1 PRESUPUESTO ADTIVO GASTOS'!C99</f>
        <v>0</v>
      </c>
      <c r="I150">
        <v>0</v>
      </c>
      <c r="J150">
        <v>0</v>
      </c>
      <c r="K150">
        <f t="shared" si="5"/>
        <v>0</v>
      </c>
    </row>
    <row r="151" spans="1:11" ht="12.75">
      <c r="A151" s="35" t="e">
        <f>+#REF!</f>
        <v>#REF!</v>
      </c>
      <c r="B151" s="18" t="e">
        <f>CONCATENATE(MID(#REF!,1,2),"0000")</f>
        <v>#REF!</v>
      </c>
      <c r="D151" s="18" t="s">
        <v>349</v>
      </c>
      <c r="E151" s="18" t="e">
        <f>VLOOKUP(#REF!,'EMPRESA- PROGRAMA'!$B$2:$C$24,2,FALSE)</f>
        <v>#REF!</v>
      </c>
      <c r="F151" s="35" t="str">
        <f>+'EP1 PRESUPUESTO ADTIVO GASTOS'!B100</f>
        <v>05003</v>
      </c>
      <c r="H151" s="21">
        <f>+'EP1 PRESUPUESTO ADTIVO GASTOS'!C100</f>
        <v>0</v>
      </c>
      <c r="I151">
        <v>0</v>
      </c>
      <c r="J151">
        <v>0</v>
      </c>
      <c r="K151">
        <f t="shared" si="5"/>
        <v>0</v>
      </c>
    </row>
    <row r="152" spans="1:12" ht="12.75">
      <c r="A152" s="35" t="e">
        <f>+#REF!</f>
        <v>#REF!</v>
      </c>
      <c r="B152" s="18" t="e">
        <f>CONCATENATE(MID(#REF!,1,2),"0000")</f>
        <v>#REF!</v>
      </c>
      <c r="D152" s="18" t="s">
        <v>349</v>
      </c>
      <c r="E152" s="18" t="e">
        <f>VLOOKUP(#REF!,'EMPRESA- PROGRAMA'!$B$2:$C$24,2,FALSE)</f>
        <v>#REF!</v>
      </c>
      <c r="F152" s="35" t="str">
        <f>+IF('EP1 PRESUPUESTO ADTIVO GASTOS'!C101&gt;=0,"05004","05101")</f>
        <v>05004</v>
      </c>
      <c r="H152" s="21">
        <f>+ABS('EP1 PRESUPUESTO ADTIVO GASTOS'!C101)</f>
        <v>0</v>
      </c>
      <c r="I152">
        <v>0</v>
      </c>
      <c r="J152">
        <v>0</v>
      </c>
      <c r="K152">
        <f t="shared" si="5"/>
        <v>0</v>
      </c>
      <c r="L152" s="21"/>
    </row>
    <row r="153" spans="1:12" ht="12.75">
      <c r="A153" s="35" t="e">
        <f>+#REF!</f>
        <v>#REF!</v>
      </c>
      <c r="B153" s="18" t="e">
        <f>CONCATENATE(MID(#REF!,1,2),"0000")</f>
        <v>#REF!</v>
      </c>
      <c r="D153" s="18" t="s">
        <v>349</v>
      </c>
      <c r="E153" s="18" t="e">
        <f>VLOOKUP(#REF!,'EMPRESA- PROGRAMA'!$B$2:$C$24,2,FALSE)</f>
        <v>#REF!</v>
      </c>
      <c r="F153" s="35" t="str">
        <f>+IF('EP1 PRESUPUESTO ADTIVO GASTOS'!C102&gt;=0,"05099","05199")</f>
        <v>05099</v>
      </c>
      <c r="H153" s="21">
        <f>+ABS('EP1 PRESUPUESTO ADTIVO GASTOS'!C102)</f>
        <v>300000</v>
      </c>
      <c r="I153">
        <v>0</v>
      </c>
      <c r="J153">
        <v>0</v>
      </c>
      <c r="K153">
        <f t="shared" si="5"/>
        <v>300000</v>
      </c>
      <c r="L153" s="21"/>
    </row>
  </sheetData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>
    <tabColor indexed="10"/>
  </sheetPr>
  <dimension ref="A1:L159"/>
  <sheetViews>
    <sheetView zoomScalePageLayoutView="0" workbookViewId="0" topLeftCell="A138">
      <selection activeCell="E136" sqref="E136"/>
    </sheetView>
  </sheetViews>
  <sheetFormatPr defaultColWidth="11.421875" defaultRowHeight="12.75"/>
  <cols>
    <col min="1" max="7" width="11.421875" style="18" customWidth="1"/>
  </cols>
  <sheetData>
    <row r="1" spans="1:11" ht="12.75">
      <c r="A1" s="35" t="e">
        <f>+#REF!</f>
        <v>#REF!</v>
      </c>
      <c r="B1" s="18" t="e">
        <f>CONCATENATE(MID(#REF!,1,2),"0000")</f>
        <v>#REF!</v>
      </c>
      <c r="D1" s="18" t="s">
        <v>349</v>
      </c>
      <c r="E1" s="18" t="e">
        <f>VLOOKUP(#REF!,'EMPRESA- PROGRAMA'!$B$2:$C$24,2,FALSE)</f>
        <v>#REF!</v>
      </c>
      <c r="F1" s="18" t="s">
        <v>402</v>
      </c>
      <c r="H1" t="e">
        <f>+IF('EP4 PPTO CAPITAL'!#REF!&lt;=0,ABS('EP4 PPTO CAPITAL'!#REF!),0)</f>
        <v>#REF!</v>
      </c>
      <c r="I1">
        <v>0</v>
      </c>
      <c r="J1">
        <v>0</v>
      </c>
      <c r="K1" t="e">
        <f aca="true" t="shared" si="0" ref="K1:K48">+H1</f>
        <v>#REF!</v>
      </c>
    </row>
    <row r="2" spans="1:11" ht="12.75">
      <c r="A2" s="35" t="e">
        <f>+#REF!</f>
        <v>#REF!</v>
      </c>
      <c r="B2" s="18" t="e">
        <f>CONCATENATE(MID(#REF!,1,2),"0000")</f>
        <v>#REF!</v>
      </c>
      <c r="D2" s="18" t="s">
        <v>349</v>
      </c>
      <c r="E2" s="18" t="e">
        <f>VLOOKUP(#REF!,'EMPRESA- PROGRAMA'!$B$2:$C$24,2,FALSE)</f>
        <v>#REF!</v>
      </c>
      <c r="F2" s="18" t="s">
        <v>403</v>
      </c>
      <c r="H2" t="e">
        <f>+IF('EP4 PPTO CAPITAL'!#REF!&lt;=0,ABS('EP4 PPTO CAPITAL'!#REF!),0)</f>
        <v>#REF!</v>
      </c>
      <c r="I2">
        <v>0</v>
      </c>
      <c r="J2">
        <v>0</v>
      </c>
      <c r="K2" t="e">
        <f t="shared" si="0"/>
        <v>#REF!</v>
      </c>
    </row>
    <row r="3" spans="1:11" ht="12.75">
      <c r="A3" s="35" t="e">
        <f>+#REF!</f>
        <v>#REF!</v>
      </c>
      <c r="B3" s="18" t="e">
        <f>CONCATENATE(MID(#REF!,1,2),"0000")</f>
        <v>#REF!</v>
      </c>
      <c r="D3" s="18" t="s">
        <v>349</v>
      </c>
      <c r="E3" s="18" t="e">
        <f>VLOOKUP(#REF!,'EMPRESA- PROGRAMA'!$B$2:$C$24,2,FALSE)</f>
        <v>#REF!</v>
      </c>
      <c r="F3" s="18" t="s">
        <v>404</v>
      </c>
      <c r="H3" t="e">
        <f>+IF('EP4 PPTO CAPITAL'!#REF!&lt;=0,ABS('EP4 PPTO CAPITAL'!#REF!),0)</f>
        <v>#REF!</v>
      </c>
      <c r="I3">
        <v>0</v>
      </c>
      <c r="J3">
        <v>0</v>
      </c>
      <c r="K3" t="e">
        <f t="shared" si="0"/>
        <v>#REF!</v>
      </c>
    </row>
    <row r="4" spans="1:11" ht="12.75">
      <c r="A4" s="35" t="e">
        <f>+#REF!</f>
        <v>#REF!</v>
      </c>
      <c r="B4" s="18" t="e">
        <f>CONCATENATE(MID(#REF!,1,2),"0000")</f>
        <v>#REF!</v>
      </c>
      <c r="D4" s="18" t="s">
        <v>349</v>
      </c>
      <c r="E4" s="18" t="e">
        <f>VLOOKUP(#REF!,'EMPRESA- PROGRAMA'!$B$2:$C$24,2,FALSE)</f>
        <v>#REF!</v>
      </c>
      <c r="F4" s="18" t="s">
        <v>405</v>
      </c>
      <c r="H4" t="e">
        <f>+IF('EP4 PPTO CAPITAL'!#REF!&lt;=0,ABS('EP4 PPTO CAPITAL'!#REF!),0)</f>
        <v>#REF!</v>
      </c>
      <c r="I4">
        <v>0</v>
      </c>
      <c r="J4">
        <v>0</v>
      </c>
      <c r="K4" t="e">
        <f t="shared" si="0"/>
        <v>#REF!</v>
      </c>
    </row>
    <row r="5" spans="1:11" ht="12.75">
      <c r="A5" s="35" t="e">
        <f>+#REF!</f>
        <v>#REF!</v>
      </c>
      <c r="B5" s="18" t="e">
        <f>CONCATENATE(MID(#REF!,1,2),"0000")</f>
        <v>#REF!</v>
      </c>
      <c r="D5" s="18" t="s">
        <v>349</v>
      </c>
      <c r="E5" s="18" t="e">
        <f>VLOOKUP(#REF!,'EMPRESA- PROGRAMA'!$B$2:$C$24,2,FALSE)</f>
        <v>#REF!</v>
      </c>
      <c r="F5" s="18" t="s">
        <v>406</v>
      </c>
      <c r="H5" t="e">
        <f>+IF('EP4 PPTO CAPITAL'!#REF!&lt;=0,ABS('EP4 PPTO CAPITAL'!#REF!),0)</f>
        <v>#REF!</v>
      </c>
      <c r="I5">
        <v>0</v>
      </c>
      <c r="J5">
        <v>0</v>
      </c>
      <c r="K5" t="e">
        <f t="shared" si="0"/>
        <v>#REF!</v>
      </c>
    </row>
    <row r="6" spans="1:11" ht="12.75">
      <c r="A6" s="35" t="e">
        <f>+#REF!</f>
        <v>#REF!</v>
      </c>
      <c r="B6" s="18" t="e">
        <f>CONCATENATE(MID(#REF!,1,2),"0000")</f>
        <v>#REF!</v>
      </c>
      <c r="D6" s="18" t="s">
        <v>349</v>
      </c>
      <c r="E6" s="18" t="e">
        <f>VLOOKUP(#REF!,'EMPRESA- PROGRAMA'!$B$2:$C$24,2,FALSE)</f>
        <v>#REF!</v>
      </c>
      <c r="F6" s="18" t="s">
        <v>407</v>
      </c>
      <c r="H6" t="e">
        <f>+IF('EP4 PPTO CAPITAL'!#REF!&lt;=0,ABS('EP4 PPTO CAPITAL'!#REF!),0)</f>
        <v>#REF!</v>
      </c>
      <c r="I6">
        <v>0</v>
      </c>
      <c r="J6">
        <v>0</v>
      </c>
      <c r="K6" t="e">
        <f t="shared" si="0"/>
        <v>#REF!</v>
      </c>
    </row>
    <row r="7" spans="1:11" ht="12.75">
      <c r="A7" s="35" t="e">
        <f>+#REF!</f>
        <v>#REF!</v>
      </c>
      <c r="B7" s="18" t="e">
        <f>CONCATENATE(MID(#REF!,1,2),"0000")</f>
        <v>#REF!</v>
      </c>
      <c r="D7" s="18" t="s">
        <v>349</v>
      </c>
      <c r="E7" s="18" t="e">
        <f>VLOOKUP(#REF!,'EMPRESA- PROGRAMA'!$B$2:$C$24,2,FALSE)</f>
        <v>#REF!</v>
      </c>
      <c r="F7" s="18" t="s">
        <v>408</v>
      </c>
      <c r="H7" t="e">
        <f>+IF('EP4 PPTO CAPITAL'!#REF!&lt;=0,ABS('EP4 PPTO CAPITAL'!#REF!),0)</f>
        <v>#REF!</v>
      </c>
      <c r="I7">
        <v>0</v>
      </c>
      <c r="J7">
        <v>0</v>
      </c>
      <c r="K7" t="e">
        <f t="shared" si="0"/>
        <v>#REF!</v>
      </c>
    </row>
    <row r="8" spans="1:11" ht="12.75">
      <c r="A8" s="35" t="e">
        <f>+#REF!</f>
        <v>#REF!</v>
      </c>
      <c r="B8" s="18" t="e">
        <f>CONCATENATE(MID(#REF!,1,2),"0000")</f>
        <v>#REF!</v>
      </c>
      <c r="D8" s="18" t="s">
        <v>349</v>
      </c>
      <c r="E8" s="18" t="e">
        <f>VLOOKUP(#REF!,'EMPRESA- PROGRAMA'!$B$2:$C$24,2,FALSE)</f>
        <v>#REF!</v>
      </c>
      <c r="F8" s="18" t="s">
        <v>409</v>
      </c>
      <c r="H8" t="e">
        <f>+IF('EP4 PPTO CAPITAL'!#REF!&lt;=0,ABS('EP4 PPTO CAPITAL'!#REF!),0)</f>
        <v>#REF!</v>
      </c>
      <c r="I8">
        <v>0</v>
      </c>
      <c r="J8">
        <v>0</v>
      </c>
      <c r="K8" t="e">
        <f t="shared" si="0"/>
        <v>#REF!</v>
      </c>
    </row>
    <row r="9" spans="1:11" ht="12.75">
      <c r="A9" s="35" t="e">
        <f>+#REF!</f>
        <v>#REF!</v>
      </c>
      <c r="B9" s="18" t="e">
        <f>CONCATENATE(MID(#REF!,1,2),"0000")</f>
        <v>#REF!</v>
      </c>
      <c r="D9" s="18" t="s">
        <v>349</v>
      </c>
      <c r="E9" s="18" t="e">
        <f>VLOOKUP(#REF!,'EMPRESA- PROGRAMA'!$B$2:$C$24,2,FALSE)</f>
        <v>#REF!</v>
      </c>
      <c r="F9" s="18" t="s">
        <v>410</v>
      </c>
      <c r="H9" t="e">
        <f>+IF('EP4 PPTO CAPITAL'!#REF!&lt;=0,ABS('EP4 PPTO CAPITAL'!#REF!),0)</f>
        <v>#REF!</v>
      </c>
      <c r="I9">
        <v>0</v>
      </c>
      <c r="J9">
        <v>0</v>
      </c>
      <c r="K9" t="e">
        <f t="shared" si="0"/>
        <v>#REF!</v>
      </c>
    </row>
    <row r="10" spans="1:11" ht="12.75">
      <c r="A10" s="35" t="e">
        <f>+#REF!</f>
        <v>#REF!</v>
      </c>
      <c r="B10" s="18" t="e">
        <f>CONCATENATE(MID(#REF!,1,2),"0000")</f>
        <v>#REF!</v>
      </c>
      <c r="D10" s="18" t="s">
        <v>349</v>
      </c>
      <c r="E10" s="18" t="e">
        <f>VLOOKUP(#REF!,'EMPRESA- PROGRAMA'!$B$2:$C$24,2,FALSE)</f>
        <v>#REF!</v>
      </c>
      <c r="F10" s="18" t="s">
        <v>411</v>
      </c>
      <c r="H10" t="e">
        <f>+IF('EP4 PPTO CAPITAL'!#REF!&lt;=0,ABS('EP4 PPTO CAPITAL'!#REF!),0)</f>
        <v>#REF!</v>
      </c>
      <c r="I10">
        <v>0</v>
      </c>
      <c r="J10">
        <v>0</v>
      </c>
      <c r="K10" t="e">
        <f t="shared" si="0"/>
        <v>#REF!</v>
      </c>
    </row>
    <row r="11" spans="1:11" ht="12.75">
      <c r="A11" s="35" t="e">
        <f>+#REF!</f>
        <v>#REF!</v>
      </c>
      <c r="B11" s="18" t="e">
        <f>CONCATENATE(MID(#REF!,1,2),"0000")</f>
        <v>#REF!</v>
      </c>
      <c r="D11" s="18" t="s">
        <v>349</v>
      </c>
      <c r="E11" s="18" t="e">
        <f>VLOOKUP(#REF!,'EMPRESA- PROGRAMA'!$B$2:$C$24,2,FALSE)</f>
        <v>#REF!</v>
      </c>
      <c r="F11" s="18" t="s">
        <v>412</v>
      </c>
      <c r="H11" t="e">
        <f>+IF('EP4 PPTO CAPITAL'!#REF!&lt;=0,ABS('EP4 PPTO CAPITAL'!#REF!),0)</f>
        <v>#REF!</v>
      </c>
      <c r="I11">
        <v>0</v>
      </c>
      <c r="J11">
        <v>0</v>
      </c>
      <c r="K11" t="e">
        <f t="shared" si="0"/>
        <v>#REF!</v>
      </c>
    </row>
    <row r="12" spans="1:11" ht="12.75">
      <c r="A12" s="35" t="e">
        <f>+#REF!</f>
        <v>#REF!</v>
      </c>
      <c r="B12" s="18" t="e">
        <f>CONCATENATE(MID(#REF!,1,2),"0000")</f>
        <v>#REF!</v>
      </c>
      <c r="D12" s="18" t="s">
        <v>349</v>
      </c>
      <c r="E12" s="18" t="e">
        <f>VLOOKUP(#REF!,'EMPRESA- PROGRAMA'!$B$2:$C$24,2,FALSE)</f>
        <v>#REF!</v>
      </c>
      <c r="F12" s="18" t="s">
        <v>413</v>
      </c>
      <c r="H12" t="e">
        <f>+IF('EP4 PPTO CAPITAL'!#REF!&lt;=0,ABS('EP4 PPTO CAPITAL'!#REF!),0)</f>
        <v>#REF!</v>
      </c>
      <c r="I12">
        <v>0</v>
      </c>
      <c r="J12">
        <v>0</v>
      </c>
      <c r="K12" t="e">
        <f t="shared" si="0"/>
        <v>#REF!</v>
      </c>
    </row>
    <row r="13" spans="1:11" ht="12.75">
      <c r="A13" s="35" t="e">
        <f>+#REF!</f>
        <v>#REF!</v>
      </c>
      <c r="B13" s="18" t="e">
        <f>CONCATENATE(MID(#REF!,1,2),"0000")</f>
        <v>#REF!</v>
      </c>
      <c r="D13" s="18" t="s">
        <v>349</v>
      </c>
      <c r="E13" s="18" t="e">
        <f>VLOOKUP(#REF!,'EMPRESA- PROGRAMA'!$B$2:$C$24,2,FALSE)</f>
        <v>#REF!</v>
      </c>
      <c r="F13" s="18" t="s">
        <v>414</v>
      </c>
      <c r="H13" t="e">
        <f>+IF('EP4 PPTO CAPITAL'!#REF!&lt;=0,ABS('EP4 PPTO CAPITAL'!#REF!),0)</f>
        <v>#REF!</v>
      </c>
      <c r="I13">
        <v>0</v>
      </c>
      <c r="J13">
        <v>0</v>
      </c>
      <c r="K13" t="e">
        <f t="shared" si="0"/>
        <v>#REF!</v>
      </c>
    </row>
    <row r="14" spans="1:11" ht="12.75">
      <c r="A14" s="35" t="e">
        <f>+#REF!</f>
        <v>#REF!</v>
      </c>
      <c r="B14" s="18" t="e">
        <f>CONCATENATE(MID(#REF!,1,2),"0000")</f>
        <v>#REF!</v>
      </c>
      <c r="D14" s="18" t="s">
        <v>349</v>
      </c>
      <c r="E14" s="18" t="e">
        <f>VLOOKUP(#REF!,'EMPRESA- PROGRAMA'!$B$2:$C$24,2,FALSE)</f>
        <v>#REF!</v>
      </c>
      <c r="F14" s="18" t="s">
        <v>415</v>
      </c>
      <c r="H14" t="e">
        <f>+IF('EP4 PPTO CAPITAL'!#REF!&lt;=0,ABS('EP4 PPTO CAPITAL'!#REF!),0)</f>
        <v>#REF!</v>
      </c>
      <c r="I14">
        <v>0</v>
      </c>
      <c r="J14">
        <v>0</v>
      </c>
      <c r="K14" t="e">
        <f t="shared" si="0"/>
        <v>#REF!</v>
      </c>
    </row>
    <row r="15" spans="1:11" ht="12.75">
      <c r="A15" s="35" t="e">
        <f>+#REF!</f>
        <v>#REF!</v>
      </c>
      <c r="B15" s="18" t="e">
        <f>CONCATENATE(MID(#REF!,1,2),"0000")</f>
        <v>#REF!</v>
      </c>
      <c r="D15" s="18" t="s">
        <v>349</v>
      </c>
      <c r="E15" s="18" t="e">
        <f>VLOOKUP(#REF!,'EMPRESA- PROGRAMA'!$B$2:$C$24,2,FALSE)</f>
        <v>#REF!</v>
      </c>
      <c r="F15" s="18" t="s">
        <v>416</v>
      </c>
      <c r="H15" t="e">
        <f>+IF('EP4 PPTO CAPITAL'!#REF!&lt;=0,ABS('EP4 PPTO CAPITAL'!#REF!),0)</f>
        <v>#REF!</v>
      </c>
      <c r="I15">
        <v>0</v>
      </c>
      <c r="J15">
        <v>0</v>
      </c>
      <c r="K15" t="e">
        <f t="shared" si="0"/>
        <v>#REF!</v>
      </c>
    </row>
    <row r="16" spans="1:11" ht="12.75">
      <c r="A16" s="35" t="e">
        <f>+#REF!</f>
        <v>#REF!</v>
      </c>
      <c r="B16" s="18" t="e">
        <f>CONCATENATE(MID(#REF!,1,2),"0000")</f>
        <v>#REF!</v>
      </c>
      <c r="D16" s="18" t="s">
        <v>349</v>
      </c>
      <c r="E16" s="18" t="e">
        <f>VLOOKUP(#REF!,'EMPRESA- PROGRAMA'!$B$2:$C$24,2,FALSE)</f>
        <v>#REF!</v>
      </c>
      <c r="F16" s="18" t="s">
        <v>417</v>
      </c>
      <c r="H16" t="e">
        <f>+IF('EP4 PPTO CAPITAL'!#REF!&lt;=0,ABS('EP4 PPTO CAPITAL'!#REF!),0)</f>
        <v>#REF!</v>
      </c>
      <c r="I16">
        <v>0</v>
      </c>
      <c r="J16">
        <v>0</v>
      </c>
      <c r="K16" t="e">
        <f t="shared" si="0"/>
        <v>#REF!</v>
      </c>
    </row>
    <row r="17" spans="1:11" ht="12.75">
      <c r="A17" s="35" t="e">
        <f>+#REF!</f>
        <v>#REF!</v>
      </c>
      <c r="B17" s="18" t="e">
        <f>CONCATENATE(MID(#REF!,1,2),"0000")</f>
        <v>#REF!</v>
      </c>
      <c r="D17" s="18" t="s">
        <v>349</v>
      </c>
      <c r="E17" s="18" t="e">
        <f>VLOOKUP(#REF!,'EMPRESA- PROGRAMA'!$B$2:$C$24,2,FALSE)</f>
        <v>#REF!</v>
      </c>
      <c r="F17" s="18" t="s">
        <v>418</v>
      </c>
      <c r="H17" t="e">
        <f>+IF('EP4 PPTO CAPITAL'!#REF!&lt;=0,ABS('EP4 PPTO CAPITAL'!#REF!),0)</f>
        <v>#REF!</v>
      </c>
      <c r="I17">
        <v>0</v>
      </c>
      <c r="J17">
        <v>0</v>
      </c>
      <c r="K17" t="e">
        <f t="shared" si="0"/>
        <v>#REF!</v>
      </c>
    </row>
    <row r="18" spans="1:11" ht="12.75">
      <c r="A18" s="35" t="e">
        <f>+#REF!</f>
        <v>#REF!</v>
      </c>
      <c r="B18" s="18" t="e">
        <f>CONCATENATE(MID(#REF!,1,2),"0000")</f>
        <v>#REF!</v>
      </c>
      <c r="D18" s="18" t="s">
        <v>349</v>
      </c>
      <c r="E18" s="18" t="e">
        <f>VLOOKUP(#REF!,'EMPRESA- PROGRAMA'!$B$2:$C$24,2,FALSE)</f>
        <v>#REF!</v>
      </c>
      <c r="F18" s="18" t="s">
        <v>419</v>
      </c>
      <c r="H18" t="e">
        <f>+IF('EP4 PPTO CAPITAL'!#REF!&lt;=0,ABS('EP4 PPTO CAPITAL'!#REF!),0)</f>
        <v>#REF!</v>
      </c>
      <c r="I18">
        <v>0</v>
      </c>
      <c r="J18">
        <v>0</v>
      </c>
      <c r="K18" t="e">
        <f t="shared" si="0"/>
        <v>#REF!</v>
      </c>
    </row>
    <row r="19" spans="1:11" ht="12.75">
      <c r="A19" s="35" t="e">
        <f>+#REF!</f>
        <v>#REF!</v>
      </c>
      <c r="B19" s="18" t="e">
        <f>CONCATENATE(MID(#REF!,1,2),"0000")</f>
        <v>#REF!</v>
      </c>
      <c r="D19" s="18" t="s">
        <v>349</v>
      </c>
      <c r="E19" s="18" t="e">
        <f>VLOOKUP(#REF!,'EMPRESA- PROGRAMA'!$B$2:$C$24,2,FALSE)</f>
        <v>#REF!</v>
      </c>
      <c r="F19" s="18" t="s">
        <v>420</v>
      </c>
      <c r="H19" t="e">
        <f>+IF('EP4 PPTO CAPITAL'!#REF!&lt;=0,ABS('EP4 PPTO CAPITAL'!#REF!),0)</f>
        <v>#REF!</v>
      </c>
      <c r="I19">
        <v>0</v>
      </c>
      <c r="J19">
        <v>0</v>
      </c>
      <c r="K19" t="e">
        <f t="shared" si="0"/>
        <v>#REF!</v>
      </c>
    </row>
    <row r="20" spans="1:11" ht="12.75">
      <c r="A20" s="35" t="e">
        <f>+#REF!</f>
        <v>#REF!</v>
      </c>
      <c r="B20" s="18" t="e">
        <f>CONCATENATE(MID(#REF!,1,2),"0000")</f>
        <v>#REF!</v>
      </c>
      <c r="D20" s="18" t="s">
        <v>349</v>
      </c>
      <c r="E20" s="18" t="e">
        <f>VLOOKUP(#REF!,'EMPRESA- PROGRAMA'!$B$2:$C$24,2,FALSE)</f>
        <v>#REF!</v>
      </c>
      <c r="F20" s="18" t="s">
        <v>421</v>
      </c>
      <c r="H20" t="e">
        <f>+IF('EP4 PPTO CAPITAL'!#REF!&lt;=0,ABS('EP4 PPTO CAPITAL'!#REF!),0)</f>
        <v>#REF!</v>
      </c>
      <c r="I20">
        <v>0</v>
      </c>
      <c r="J20">
        <v>0</v>
      </c>
      <c r="K20" t="e">
        <f t="shared" si="0"/>
        <v>#REF!</v>
      </c>
    </row>
    <row r="21" spans="1:11" ht="12.75">
      <c r="A21" s="35" t="e">
        <f>+#REF!</f>
        <v>#REF!</v>
      </c>
      <c r="B21" s="18" t="e">
        <f>CONCATENATE(MID(#REF!,1,2),"0000")</f>
        <v>#REF!</v>
      </c>
      <c r="D21" s="18" t="s">
        <v>349</v>
      </c>
      <c r="E21" s="18" t="e">
        <f>VLOOKUP(#REF!,'EMPRESA- PROGRAMA'!$B$2:$C$24,2,FALSE)</f>
        <v>#REF!</v>
      </c>
      <c r="F21" s="18" t="s">
        <v>422</v>
      </c>
      <c r="H21" t="e">
        <f>+IF('EP4 PPTO CAPITAL'!#REF!&lt;=0,ABS('EP4 PPTO CAPITAL'!#REF!),0)</f>
        <v>#REF!</v>
      </c>
      <c r="I21">
        <v>0</v>
      </c>
      <c r="J21">
        <v>0</v>
      </c>
      <c r="K21" t="e">
        <f t="shared" si="0"/>
        <v>#REF!</v>
      </c>
    </row>
    <row r="22" spans="1:11" ht="12.75">
      <c r="A22" s="35" t="e">
        <f>+#REF!</f>
        <v>#REF!</v>
      </c>
      <c r="B22" s="18" t="e">
        <f>CONCATENATE(MID(#REF!,1,2),"0000")</f>
        <v>#REF!</v>
      </c>
      <c r="D22" s="18" t="s">
        <v>349</v>
      </c>
      <c r="E22" s="18" t="e">
        <f>VLOOKUP(#REF!,'EMPRESA- PROGRAMA'!$B$2:$C$24,2,FALSE)</f>
        <v>#REF!</v>
      </c>
      <c r="F22" s="18" t="s">
        <v>423</v>
      </c>
      <c r="H22" t="e">
        <f>+IF('EP4 PPTO CAPITAL'!#REF!&lt;=0,ABS('EP4 PPTO CAPITAL'!#REF!),0)</f>
        <v>#REF!</v>
      </c>
      <c r="I22">
        <v>0</v>
      </c>
      <c r="J22">
        <v>0</v>
      </c>
      <c r="K22" t="e">
        <f t="shared" si="0"/>
        <v>#REF!</v>
      </c>
    </row>
    <row r="23" spans="1:11" ht="12.75">
      <c r="A23" s="35" t="e">
        <f>+#REF!</f>
        <v>#REF!</v>
      </c>
      <c r="B23" s="18" t="e">
        <f>CONCATENATE(MID(#REF!,1,2),"0000")</f>
        <v>#REF!</v>
      </c>
      <c r="D23" s="18" t="s">
        <v>349</v>
      </c>
      <c r="E23" s="18" t="e">
        <f>VLOOKUP(#REF!,'EMPRESA- PROGRAMA'!$B$2:$C$24,2,FALSE)</f>
        <v>#REF!</v>
      </c>
      <c r="F23" s="18" t="s">
        <v>424</v>
      </c>
      <c r="H23" t="e">
        <f>+IF('EP4 PPTO CAPITAL'!#REF!&lt;=0,ABS('EP4 PPTO CAPITAL'!#REF!),0)</f>
        <v>#REF!</v>
      </c>
      <c r="I23">
        <v>0</v>
      </c>
      <c r="J23">
        <v>0</v>
      </c>
      <c r="K23" t="e">
        <f t="shared" si="0"/>
        <v>#REF!</v>
      </c>
    </row>
    <row r="24" spans="1:11" ht="12.75">
      <c r="A24" s="35" t="e">
        <f>+#REF!</f>
        <v>#REF!</v>
      </c>
      <c r="B24" s="18" t="e">
        <f>CONCATENATE(MID(#REF!,1,2),"0000")</f>
        <v>#REF!</v>
      </c>
      <c r="D24" s="18" t="s">
        <v>349</v>
      </c>
      <c r="E24" s="18" t="e">
        <f>VLOOKUP(#REF!,'EMPRESA- PROGRAMA'!$B$2:$C$24,2,FALSE)</f>
        <v>#REF!</v>
      </c>
      <c r="F24" s="18" t="s">
        <v>425</v>
      </c>
      <c r="H24" t="e">
        <f>+IF('EP4 PPTO CAPITAL'!#REF!&lt;=0,ABS('EP4 PPTO CAPITAL'!#REF!),0)</f>
        <v>#REF!</v>
      </c>
      <c r="I24">
        <v>0</v>
      </c>
      <c r="J24">
        <v>0</v>
      </c>
      <c r="K24" t="e">
        <f t="shared" si="0"/>
        <v>#REF!</v>
      </c>
    </row>
    <row r="25" spans="1:11" ht="12.75">
      <c r="A25" s="35" t="e">
        <f>+#REF!</f>
        <v>#REF!</v>
      </c>
      <c r="B25" s="18" t="e">
        <f>CONCATENATE(MID(#REF!,1,2),"0000")</f>
        <v>#REF!</v>
      </c>
      <c r="D25" s="18" t="s">
        <v>349</v>
      </c>
      <c r="E25" s="18" t="e">
        <f>VLOOKUP(#REF!,'EMPRESA- PROGRAMA'!$B$2:$C$24,2,FALSE)</f>
        <v>#REF!</v>
      </c>
      <c r="F25" s="18" t="s">
        <v>426</v>
      </c>
      <c r="H25" t="e">
        <f>+IF('EP4 PPTO CAPITAL'!#REF!&lt;=0,ABS('EP4 PPTO CAPITAL'!#REF!),0)</f>
        <v>#REF!</v>
      </c>
      <c r="I25">
        <v>0</v>
      </c>
      <c r="J25">
        <v>0</v>
      </c>
      <c r="K25" t="e">
        <f t="shared" si="0"/>
        <v>#REF!</v>
      </c>
    </row>
    <row r="26" spans="1:11" ht="12.75">
      <c r="A26" s="35" t="e">
        <f>+#REF!</f>
        <v>#REF!</v>
      </c>
      <c r="B26" s="18" t="e">
        <f>CONCATENATE(MID(#REF!,1,2),"0000")</f>
        <v>#REF!</v>
      </c>
      <c r="D26" s="18" t="s">
        <v>349</v>
      </c>
      <c r="E26" s="18" t="e">
        <f>VLOOKUP(#REF!,'EMPRESA- PROGRAMA'!$B$2:$C$24,2,FALSE)</f>
        <v>#REF!</v>
      </c>
      <c r="F26" s="18" t="s">
        <v>427</v>
      </c>
      <c r="H26" t="e">
        <f>+IF('EP4 PPTO CAPITAL'!#REF!&lt;=0,ABS('EP4 PPTO CAPITAL'!#REF!),0)</f>
        <v>#REF!</v>
      </c>
      <c r="I26">
        <v>0</v>
      </c>
      <c r="J26">
        <v>0</v>
      </c>
      <c r="K26" t="e">
        <f t="shared" si="0"/>
        <v>#REF!</v>
      </c>
    </row>
    <row r="27" spans="1:11" ht="12.75">
      <c r="A27" s="35" t="e">
        <f>+#REF!</f>
        <v>#REF!</v>
      </c>
      <c r="B27" s="18" t="e">
        <f>CONCATENATE(MID(#REF!,1,2),"0000")</f>
        <v>#REF!</v>
      </c>
      <c r="D27" s="18" t="s">
        <v>349</v>
      </c>
      <c r="E27" s="18" t="e">
        <f>VLOOKUP(#REF!,'EMPRESA- PROGRAMA'!$B$2:$C$24,2,FALSE)</f>
        <v>#REF!</v>
      </c>
      <c r="F27" s="18" t="s">
        <v>428</v>
      </c>
      <c r="H27" t="e">
        <f>+IF('EP4 PPTO CAPITAL'!#REF!&lt;=0,ABS('EP4 PPTO CAPITAL'!#REF!),0)</f>
        <v>#REF!</v>
      </c>
      <c r="I27">
        <v>0</v>
      </c>
      <c r="J27">
        <v>0</v>
      </c>
      <c r="K27" t="e">
        <f t="shared" si="0"/>
        <v>#REF!</v>
      </c>
    </row>
    <row r="28" spans="1:11" ht="12.75">
      <c r="A28" s="35" t="e">
        <f>+#REF!</f>
        <v>#REF!</v>
      </c>
      <c r="B28" s="18" t="e">
        <f>CONCATENATE(MID(#REF!,1,2),"0000")</f>
        <v>#REF!</v>
      </c>
      <c r="D28" s="18" t="s">
        <v>349</v>
      </c>
      <c r="E28" s="18" t="e">
        <f>VLOOKUP(#REF!,'EMPRESA- PROGRAMA'!$B$2:$C$24,2,FALSE)</f>
        <v>#REF!</v>
      </c>
      <c r="F28" s="18" t="s">
        <v>429</v>
      </c>
      <c r="H28" t="e">
        <f>+IF('EP4 PPTO CAPITAL'!#REF!&lt;=0,ABS('EP4 PPTO CAPITAL'!#REF!),0)</f>
        <v>#REF!</v>
      </c>
      <c r="I28">
        <v>0</v>
      </c>
      <c r="J28">
        <v>0</v>
      </c>
      <c r="K28" t="e">
        <f t="shared" si="0"/>
        <v>#REF!</v>
      </c>
    </row>
    <row r="29" spans="1:11" ht="12.75">
      <c r="A29" s="35" t="e">
        <f>+#REF!</f>
        <v>#REF!</v>
      </c>
      <c r="B29" s="18" t="e">
        <f>CONCATENATE(MID(#REF!,1,2),"0000")</f>
        <v>#REF!</v>
      </c>
      <c r="D29" s="18" t="s">
        <v>349</v>
      </c>
      <c r="E29" s="18" t="e">
        <f>VLOOKUP(#REF!,'EMPRESA- PROGRAMA'!$B$2:$C$24,2,FALSE)</f>
        <v>#REF!</v>
      </c>
      <c r="F29" s="18" t="s">
        <v>430</v>
      </c>
      <c r="H29" t="e">
        <f>+IF('EP4 PPTO CAPITAL'!#REF!&lt;=0,ABS('EP4 PPTO CAPITAL'!#REF!),0)</f>
        <v>#REF!</v>
      </c>
      <c r="I29">
        <v>0</v>
      </c>
      <c r="J29">
        <v>0</v>
      </c>
      <c r="K29" t="e">
        <f t="shared" si="0"/>
        <v>#REF!</v>
      </c>
    </row>
    <row r="30" spans="1:11" ht="12.75">
      <c r="A30" s="35" t="e">
        <f>+#REF!</f>
        <v>#REF!</v>
      </c>
      <c r="B30" s="18" t="e">
        <f>CONCATENATE(MID(#REF!,1,2),"0000")</f>
        <v>#REF!</v>
      </c>
      <c r="D30" s="18" t="s">
        <v>349</v>
      </c>
      <c r="E30" s="18" t="e">
        <f>VLOOKUP(#REF!,'EMPRESA- PROGRAMA'!$B$2:$C$24,2,FALSE)</f>
        <v>#REF!</v>
      </c>
      <c r="F30" s="18" t="s">
        <v>431</v>
      </c>
      <c r="H30" t="e">
        <f>+IF('EP4 PPTO CAPITAL'!#REF!&lt;=0,ABS('EP4 PPTO CAPITAL'!#REF!),0)</f>
        <v>#REF!</v>
      </c>
      <c r="I30">
        <v>0</v>
      </c>
      <c r="J30">
        <v>0</v>
      </c>
      <c r="K30" t="e">
        <f t="shared" si="0"/>
        <v>#REF!</v>
      </c>
    </row>
    <row r="31" spans="1:11" ht="12.75">
      <c r="A31" s="35" t="e">
        <f>+#REF!</f>
        <v>#REF!</v>
      </c>
      <c r="B31" s="18" t="e">
        <f>CONCATENATE(MID(#REF!,1,2),"0000")</f>
        <v>#REF!</v>
      </c>
      <c r="D31" s="18" t="s">
        <v>349</v>
      </c>
      <c r="E31" s="18" t="e">
        <f>VLOOKUP(#REF!,'EMPRESA- PROGRAMA'!$B$2:$C$24,2,FALSE)</f>
        <v>#REF!</v>
      </c>
      <c r="F31" s="18" t="s">
        <v>432</v>
      </c>
      <c r="H31" t="e">
        <f>+IF('EP4 PPTO CAPITAL'!#REF!&lt;=0,ABS('EP4 PPTO CAPITAL'!#REF!),0)</f>
        <v>#REF!</v>
      </c>
      <c r="I31">
        <v>0</v>
      </c>
      <c r="J31">
        <v>0</v>
      </c>
      <c r="K31" t="e">
        <f t="shared" si="0"/>
        <v>#REF!</v>
      </c>
    </row>
    <row r="32" spans="1:11" ht="12.75">
      <c r="A32" s="35" t="e">
        <f>+#REF!</f>
        <v>#REF!</v>
      </c>
      <c r="B32" s="18" t="e">
        <f>CONCATENATE(MID(#REF!,1,2),"0000")</f>
        <v>#REF!</v>
      </c>
      <c r="D32" s="18" t="s">
        <v>349</v>
      </c>
      <c r="E32" s="18" t="e">
        <f>VLOOKUP(#REF!,'EMPRESA- PROGRAMA'!$B$2:$C$24,2,FALSE)</f>
        <v>#REF!</v>
      </c>
      <c r="F32" s="18" t="s">
        <v>433</v>
      </c>
      <c r="H32" t="e">
        <f>+IF('EP4 PPTO CAPITAL'!#REF!&lt;=0,ABS('EP4 PPTO CAPITAL'!#REF!),0)</f>
        <v>#REF!</v>
      </c>
      <c r="I32">
        <v>0</v>
      </c>
      <c r="J32">
        <v>0</v>
      </c>
      <c r="K32" t="e">
        <f t="shared" si="0"/>
        <v>#REF!</v>
      </c>
    </row>
    <row r="33" spans="1:11" ht="12.75">
      <c r="A33" s="35" t="e">
        <f>+#REF!</f>
        <v>#REF!</v>
      </c>
      <c r="B33" s="18" t="e">
        <f>CONCATENATE(MID(#REF!,1,2),"0000")</f>
        <v>#REF!</v>
      </c>
      <c r="D33" s="18" t="s">
        <v>349</v>
      </c>
      <c r="E33" s="18" t="e">
        <f>VLOOKUP(#REF!,'EMPRESA- PROGRAMA'!$B$2:$C$24,2,FALSE)</f>
        <v>#REF!</v>
      </c>
      <c r="F33" s="18" t="s">
        <v>434</v>
      </c>
      <c r="H33" t="e">
        <f>+IF('EP4 PPTO CAPITAL'!#REF!&lt;=0,ABS('EP4 PPTO CAPITAL'!#REF!),0)</f>
        <v>#REF!</v>
      </c>
      <c r="I33">
        <v>0</v>
      </c>
      <c r="J33">
        <v>0</v>
      </c>
      <c r="K33" t="e">
        <f t="shared" si="0"/>
        <v>#REF!</v>
      </c>
    </row>
    <row r="34" spans="1:11" ht="12.75">
      <c r="A34" s="35" t="e">
        <f>+#REF!</f>
        <v>#REF!</v>
      </c>
      <c r="B34" s="18" t="e">
        <f>CONCATENATE(MID(#REF!,1,2),"0000")</f>
        <v>#REF!</v>
      </c>
      <c r="D34" s="18" t="s">
        <v>349</v>
      </c>
      <c r="E34" s="18" t="e">
        <f>VLOOKUP(#REF!,'EMPRESA- PROGRAMA'!$B$2:$C$24,2,FALSE)</f>
        <v>#REF!</v>
      </c>
      <c r="F34" s="18" t="s">
        <v>435</v>
      </c>
      <c r="H34" t="e">
        <f>+IF('EP4 PPTO CAPITAL'!#REF!&lt;=0,ABS('EP4 PPTO CAPITAL'!#REF!),0)</f>
        <v>#REF!</v>
      </c>
      <c r="I34">
        <v>0</v>
      </c>
      <c r="J34">
        <v>0</v>
      </c>
      <c r="K34" t="e">
        <f t="shared" si="0"/>
        <v>#REF!</v>
      </c>
    </row>
    <row r="35" spans="1:11" ht="12.75">
      <c r="A35" s="35" t="e">
        <f>+#REF!</f>
        <v>#REF!</v>
      </c>
      <c r="B35" s="18" t="e">
        <f>CONCATENATE(MID(#REF!,1,2),"0000")</f>
        <v>#REF!</v>
      </c>
      <c r="D35" s="18" t="s">
        <v>349</v>
      </c>
      <c r="E35" s="18" t="e">
        <f>VLOOKUP(#REF!,'EMPRESA- PROGRAMA'!$B$2:$C$24,2,FALSE)</f>
        <v>#REF!</v>
      </c>
      <c r="F35" s="18" t="s">
        <v>436</v>
      </c>
      <c r="H35" t="e">
        <f>+IF('EP4 PPTO CAPITAL'!#REF!&lt;=0,ABS('EP4 PPTO CAPITAL'!#REF!),0)</f>
        <v>#REF!</v>
      </c>
      <c r="I35">
        <v>0</v>
      </c>
      <c r="J35">
        <v>0</v>
      </c>
      <c r="K35" t="e">
        <f t="shared" si="0"/>
        <v>#REF!</v>
      </c>
    </row>
    <row r="36" spans="1:11" ht="12.75">
      <c r="A36" s="35" t="e">
        <f>+#REF!</f>
        <v>#REF!</v>
      </c>
      <c r="B36" s="18" t="e">
        <f>CONCATENATE(MID(#REF!,1,2),"0000")</f>
        <v>#REF!</v>
      </c>
      <c r="D36" s="18" t="s">
        <v>349</v>
      </c>
      <c r="E36" s="18" t="e">
        <f>VLOOKUP(#REF!,'EMPRESA- PROGRAMA'!$B$2:$C$24,2,FALSE)</f>
        <v>#REF!</v>
      </c>
      <c r="F36" s="18" t="s">
        <v>437</v>
      </c>
      <c r="H36" t="e">
        <f>+IF('EP4 PPTO CAPITAL'!#REF!&lt;=0,ABS('EP4 PPTO CAPITAL'!#REF!),0)</f>
        <v>#REF!</v>
      </c>
      <c r="I36">
        <v>0</v>
      </c>
      <c r="J36">
        <v>0</v>
      </c>
      <c r="K36" t="e">
        <f t="shared" si="0"/>
        <v>#REF!</v>
      </c>
    </row>
    <row r="37" spans="1:11" ht="12.75">
      <c r="A37" s="35" t="e">
        <f>+#REF!</f>
        <v>#REF!</v>
      </c>
      <c r="B37" s="18" t="e">
        <f>CONCATENATE(MID(#REF!,1,2),"0000")</f>
        <v>#REF!</v>
      </c>
      <c r="D37" s="18" t="s">
        <v>349</v>
      </c>
      <c r="E37" s="18" t="e">
        <f>VLOOKUP(#REF!,'EMPRESA- PROGRAMA'!$B$2:$C$24,2,FALSE)</f>
        <v>#REF!</v>
      </c>
      <c r="F37" s="18" t="s">
        <v>438</v>
      </c>
      <c r="H37" t="e">
        <f>+IF('EP4 PPTO CAPITAL'!#REF!&lt;=0,ABS('EP4 PPTO CAPITAL'!#REF!),0)</f>
        <v>#REF!</v>
      </c>
      <c r="I37">
        <v>0</v>
      </c>
      <c r="J37">
        <v>0</v>
      </c>
      <c r="K37" t="e">
        <f t="shared" si="0"/>
        <v>#REF!</v>
      </c>
    </row>
    <row r="38" spans="1:11" ht="12.75">
      <c r="A38" s="35" t="e">
        <f>+#REF!</f>
        <v>#REF!</v>
      </c>
      <c r="B38" s="18" t="e">
        <f>CONCATENATE(MID(#REF!,1,2),"0000")</f>
        <v>#REF!</v>
      </c>
      <c r="D38" s="18" t="s">
        <v>349</v>
      </c>
      <c r="E38" s="18" t="e">
        <f>VLOOKUP(#REF!,'EMPRESA- PROGRAMA'!$B$2:$C$24,2,FALSE)</f>
        <v>#REF!</v>
      </c>
      <c r="F38" s="18" t="s">
        <v>439</v>
      </c>
      <c r="H38" t="e">
        <f>+IF('EP4 PPTO CAPITAL'!#REF!&lt;=0,ABS('EP4 PPTO CAPITAL'!#REF!),0)</f>
        <v>#REF!</v>
      </c>
      <c r="I38">
        <v>0</v>
      </c>
      <c r="J38">
        <v>0</v>
      </c>
      <c r="K38" t="e">
        <f t="shared" si="0"/>
        <v>#REF!</v>
      </c>
    </row>
    <row r="39" spans="1:11" ht="12.75">
      <c r="A39" s="35" t="e">
        <f>+#REF!</f>
        <v>#REF!</v>
      </c>
      <c r="B39" s="18" t="e">
        <f>CONCATENATE(MID(#REF!,1,2),"0000")</f>
        <v>#REF!</v>
      </c>
      <c r="D39" s="18" t="s">
        <v>349</v>
      </c>
      <c r="E39" s="18" t="e">
        <f>VLOOKUP(#REF!,'EMPRESA- PROGRAMA'!$B$2:$C$24,2,FALSE)</f>
        <v>#REF!</v>
      </c>
      <c r="F39" s="18" t="s">
        <v>440</v>
      </c>
      <c r="H39" t="e">
        <f>+IF('EP4 PPTO CAPITAL'!#REF!&lt;=0,ABS('EP4 PPTO CAPITAL'!#REF!),0)</f>
        <v>#REF!</v>
      </c>
      <c r="I39">
        <v>0</v>
      </c>
      <c r="J39">
        <v>0</v>
      </c>
      <c r="K39" t="e">
        <f t="shared" si="0"/>
        <v>#REF!</v>
      </c>
    </row>
    <row r="40" spans="1:11" ht="12.75">
      <c r="A40" s="35" t="e">
        <f>+#REF!</f>
        <v>#REF!</v>
      </c>
      <c r="B40" s="18" t="e">
        <f>CONCATENATE(MID(#REF!,1,2),"0000")</f>
        <v>#REF!</v>
      </c>
      <c r="D40" s="18" t="s">
        <v>349</v>
      </c>
      <c r="E40" s="18" t="e">
        <f>VLOOKUP(#REF!,'EMPRESA- PROGRAMA'!$B$2:$C$24,2,FALSE)</f>
        <v>#REF!</v>
      </c>
      <c r="F40" s="18" t="s">
        <v>441</v>
      </c>
      <c r="H40" t="e">
        <f>+IF('EP4 PPTO CAPITAL'!#REF!&lt;=0,ABS('EP4 PPTO CAPITAL'!#REF!),0)</f>
        <v>#REF!</v>
      </c>
      <c r="I40">
        <v>0</v>
      </c>
      <c r="J40">
        <v>0</v>
      </c>
      <c r="K40" t="e">
        <f t="shared" si="0"/>
        <v>#REF!</v>
      </c>
    </row>
    <row r="41" spans="1:11" ht="12.75">
      <c r="A41" s="35" t="e">
        <f>+#REF!</f>
        <v>#REF!</v>
      </c>
      <c r="B41" s="18" t="e">
        <f>CONCATENATE(MID(#REF!,1,2),"0000")</f>
        <v>#REF!</v>
      </c>
      <c r="D41" s="18" t="s">
        <v>349</v>
      </c>
      <c r="E41" s="18" t="e">
        <f>VLOOKUP(#REF!,'EMPRESA- PROGRAMA'!$B$2:$C$24,2,FALSE)</f>
        <v>#REF!</v>
      </c>
      <c r="F41" s="18" t="s">
        <v>442</v>
      </c>
      <c r="H41" t="e">
        <f>+IF('EP4 PPTO CAPITAL'!#REF!&lt;=0,ABS('EP4 PPTO CAPITAL'!#REF!),0)</f>
        <v>#REF!</v>
      </c>
      <c r="I41">
        <v>0</v>
      </c>
      <c r="J41">
        <v>0</v>
      </c>
      <c r="K41" t="e">
        <f t="shared" si="0"/>
        <v>#REF!</v>
      </c>
    </row>
    <row r="42" spans="1:11" ht="12.75">
      <c r="A42" s="35" t="e">
        <f>+#REF!</f>
        <v>#REF!</v>
      </c>
      <c r="B42" s="18" t="e">
        <f>CONCATENATE(MID(#REF!,1,2),"0000")</f>
        <v>#REF!</v>
      </c>
      <c r="D42" s="18" t="s">
        <v>349</v>
      </c>
      <c r="E42" s="18" t="e">
        <f>VLOOKUP(#REF!,'EMPRESA- PROGRAMA'!$B$2:$C$24,2,FALSE)</f>
        <v>#REF!</v>
      </c>
      <c r="F42" s="18" t="s">
        <v>443</v>
      </c>
      <c r="H42" t="e">
        <f>+IF('EP4 PPTO CAPITAL'!#REF!&lt;=0,ABS('EP4 PPTO CAPITAL'!#REF!),0)</f>
        <v>#REF!</v>
      </c>
      <c r="I42">
        <v>0</v>
      </c>
      <c r="J42">
        <v>0</v>
      </c>
      <c r="K42" t="e">
        <f t="shared" si="0"/>
        <v>#REF!</v>
      </c>
    </row>
    <row r="43" spans="1:11" ht="12.75">
      <c r="A43" s="35" t="e">
        <f>+#REF!</f>
        <v>#REF!</v>
      </c>
      <c r="B43" s="18" t="e">
        <f>CONCATENATE(MID(#REF!,1,2),"0000")</f>
        <v>#REF!</v>
      </c>
      <c r="D43" s="18" t="s">
        <v>349</v>
      </c>
      <c r="E43" s="18" t="e">
        <f>VLOOKUP(#REF!,'EMPRESA- PROGRAMA'!$B$2:$C$24,2,FALSE)</f>
        <v>#REF!</v>
      </c>
      <c r="F43" s="18" t="s">
        <v>444</v>
      </c>
      <c r="H43" t="e">
        <f>+IF('EP4 PPTO CAPITAL'!#REF!&lt;=0,ABS('EP4 PPTO CAPITAL'!#REF!),0)</f>
        <v>#REF!</v>
      </c>
      <c r="I43">
        <v>0</v>
      </c>
      <c r="J43">
        <v>0</v>
      </c>
      <c r="K43" t="e">
        <f t="shared" si="0"/>
        <v>#REF!</v>
      </c>
    </row>
    <row r="44" spans="1:11" ht="12.75">
      <c r="A44" s="35" t="e">
        <f>+#REF!</f>
        <v>#REF!</v>
      </c>
      <c r="B44" s="18" t="e">
        <f>CONCATENATE(MID(#REF!,1,2),"0000")</f>
        <v>#REF!</v>
      </c>
      <c r="D44" s="18" t="s">
        <v>349</v>
      </c>
      <c r="E44" s="18" t="e">
        <f>VLOOKUP(#REF!,'EMPRESA- PROGRAMA'!$B$2:$C$24,2,FALSE)</f>
        <v>#REF!</v>
      </c>
      <c r="F44" s="18" t="s">
        <v>445</v>
      </c>
      <c r="H44" t="e">
        <f>+IF('EP4 PPTO CAPITAL'!#REF!&lt;=0,ABS('EP4 PPTO CAPITAL'!#REF!),0)</f>
        <v>#REF!</v>
      </c>
      <c r="I44">
        <v>0</v>
      </c>
      <c r="J44">
        <v>0</v>
      </c>
      <c r="K44" t="e">
        <f t="shared" si="0"/>
        <v>#REF!</v>
      </c>
    </row>
    <row r="45" spans="1:11" ht="12.75">
      <c r="A45" s="35" t="e">
        <f>+#REF!</f>
        <v>#REF!</v>
      </c>
      <c r="B45" s="18" t="e">
        <f>CONCATENATE(MID(#REF!,1,2),"0000")</f>
        <v>#REF!</v>
      </c>
      <c r="D45" s="18" t="s">
        <v>349</v>
      </c>
      <c r="E45" s="18" t="e">
        <f>VLOOKUP(#REF!,'EMPRESA- PROGRAMA'!$B$2:$C$24,2,FALSE)</f>
        <v>#REF!</v>
      </c>
      <c r="F45" s="18" t="s">
        <v>446</v>
      </c>
      <c r="H45" t="e">
        <f>+IF('EP4 PPTO CAPITAL'!#REF!&lt;=0,ABS('EP4 PPTO CAPITAL'!#REF!),0)</f>
        <v>#REF!</v>
      </c>
      <c r="I45">
        <v>0</v>
      </c>
      <c r="J45">
        <v>0</v>
      </c>
      <c r="K45" t="e">
        <f t="shared" si="0"/>
        <v>#REF!</v>
      </c>
    </row>
    <row r="46" spans="1:11" ht="12.75">
      <c r="A46" s="35" t="e">
        <f>+#REF!</f>
        <v>#REF!</v>
      </c>
      <c r="B46" s="18" t="e">
        <f>CONCATENATE(MID(#REF!,1,2),"0000")</f>
        <v>#REF!</v>
      </c>
      <c r="D46" s="18" t="s">
        <v>349</v>
      </c>
      <c r="E46" s="18" t="e">
        <f>VLOOKUP(#REF!,'EMPRESA- PROGRAMA'!$B$2:$C$24,2,FALSE)</f>
        <v>#REF!</v>
      </c>
      <c r="F46" s="18" t="s">
        <v>447</v>
      </c>
      <c r="H46" t="e">
        <f>+IF('EP4 PPTO CAPITAL'!#REF!&lt;=0,ABS('EP4 PPTO CAPITAL'!#REF!),0)</f>
        <v>#REF!</v>
      </c>
      <c r="I46">
        <v>0</v>
      </c>
      <c r="J46">
        <v>0</v>
      </c>
      <c r="K46" t="e">
        <f t="shared" si="0"/>
        <v>#REF!</v>
      </c>
    </row>
    <row r="47" spans="1:11" ht="12.75">
      <c r="A47" s="35" t="e">
        <f>+#REF!</f>
        <v>#REF!</v>
      </c>
      <c r="B47" s="18" t="e">
        <f>CONCATENATE(MID(#REF!,1,2),"0000")</f>
        <v>#REF!</v>
      </c>
      <c r="D47" s="18" t="s">
        <v>349</v>
      </c>
      <c r="E47" s="18" t="e">
        <f>VLOOKUP(#REF!,'EMPRESA- PROGRAMA'!$B$2:$C$24,2,FALSE)</f>
        <v>#REF!</v>
      </c>
      <c r="F47" s="18" t="s">
        <v>448</v>
      </c>
      <c r="H47" t="e">
        <f>+IF('EP4 PPTO CAPITAL'!#REF!&lt;=0,ABS('EP4 PPTO CAPITAL'!#REF!),0)</f>
        <v>#REF!</v>
      </c>
      <c r="I47">
        <v>0</v>
      </c>
      <c r="J47">
        <v>0</v>
      </c>
      <c r="K47" t="e">
        <f t="shared" si="0"/>
        <v>#REF!</v>
      </c>
    </row>
    <row r="48" spans="1:11" ht="12.75">
      <c r="A48" s="35" t="e">
        <f>+#REF!</f>
        <v>#REF!</v>
      </c>
      <c r="B48" s="18" t="e">
        <f>CONCATENATE(MID(#REF!,1,2),"0000")</f>
        <v>#REF!</v>
      </c>
      <c r="D48" s="18" t="s">
        <v>349</v>
      </c>
      <c r="E48" s="18" t="e">
        <f>VLOOKUP(#REF!,'EMPRESA- PROGRAMA'!$B$2:$C$24,2,FALSE)</f>
        <v>#REF!</v>
      </c>
      <c r="F48" s="18" t="s">
        <v>449</v>
      </c>
      <c r="H48" t="e">
        <f>+IF('EP4 PPTO CAPITAL'!#REF!&lt;=0,ABS('EP4 PPTO CAPITAL'!#REF!),0)</f>
        <v>#REF!</v>
      </c>
      <c r="I48">
        <v>0</v>
      </c>
      <c r="J48">
        <v>0</v>
      </c>
      <c r="K48" t="e">
        <f t="shared" si="0"/>
        <v>#REF!</v>
      </c>
    </row>
    <row r="49" spans="1:11" ht="12.75">
      <c r="A49" s="35" t="e">
        <f>+#REF!</f>
        <v>#REF!</v>
      </c>
      <c r="B49" s="18" t="e">
        <f>CONCATENATE(MID(#REF!,1,2),"0000")</f>
        <v>#REF!</v>
      </c>
      <c r="D49" s="18" t="s">
        <v>349</v>
      </c>
      <c r="E49" s="18" t="e">
        <f>VLOOKUP(#REF!,'EMPRESA- PROGRAMA'!$B$2:$C$24,2,FALSE)</f>
        <v>#REF!</v>
      </c>
      <c r="F49" s="18" t="s">
        <v>450</v>
      </c>
      <c r="H49" t="e">
        <f>+IF('EP4 PPTO CAPITAL'!#REF!&lt;=0,ABS('EP4 PPTO CAPITAL'!#REF!),0)</f>
        <v>#REF!</v>
      </c>
      <c r="I49">
        <v>0</v>
      </c>
      <c r="J49">
        <v>0</v>
      </c>
      <c r="K49" t="e">
        <f>+H49</f>
        <v>#REF!</v>
      </c>
    </row>
    <row r="50" spans="1:11" ht="12.75">
      <c r="A50" s="35" t="e">
        <f>+#REF!</f>
        <v>#REF!</v>
      </c>
      <c r="B50" s="18" t="e">
        <f>CONCATENATE(MID(#REF!,1,2),"0000")</f>
        <v>#REF!</v>
      </c>
      <c r="D50" s="18" t="s">
        <v>349</v>
      </c>
      <c r="E50" s="18" t="e">
        <f>VLOOKUP(#REF!,'EMPRESA- PROGRAMA'!$B$2:$C$24,2,FALSE)</f>
        <v>#REF!</v>
      </c>
      <c r="F50" s="18" t="s">
        <v>451</v>
      </c>
      <c r="H50">
        <f>+IF('EP3PRESUPUESTO EXPLOTACION'!E13&lt;=0,ABS('EP3PRESUPUESTO EXPLOTACION'!E13),0)</f>
        <v>0</v>
      </c>
      <c r="I50">
        <v>0</v>
      </c>
      <c r="J50">
        <v>0</v>
      </c>
      <c r="K50">
        <f aca="true" t="shared" si="1" ref="K50:K86">+H50</f>
        <v>0</v>
      </c>
    </row>
    <row r="51" spans="1:11" ht="12.75">
      <c r="A51" s="35" t="e">
        <f>+#REF!</f>
        <v>#REF!</v>
      </c>
      <c r="B51" s="18" t="e">
        <f>CONCATENATE(MID(#REF!,1,2),"0000")</f>
        <v>#REF!</v>
      </c>
      <c r="D51" s="18" t="s">
        <v>349</v>
      </c>
      <c r="E51" s="18" t="e">
        <f>VLOOKUP(#REF!,'EMPRESA- PROGRAMA'!$B$2:$C$24,2,FALSE)</f>
        <v>#REF!</v>
      </c>
      <c r="F51" s="18" t="s">
        <v>452</v>
      </c>
      <c r="H51">
        <f>+IF('EP3PRESUPUESTO EXPLOTACION'!E14&lt;=0,ABS('EP3PRESUPUESTO EXPLOTACION'!E14),0)</f>
        <v>0</v>
      </c>
      <c r="I51">
        <v>0</v>
      </c>
      <c r="J51">
        <v>0</v>
      </c>
      <c r="K51">
        <f t="shared" si="1"/>
        <v>0</v>
      </c>
    </row>
    <row r="52" spans="1:11" ht="12.75">
      <c r="A52" s="35" t="e">
        <f>+#REF!</f>
        <v>#REF!</v>
      </c>
      <c r="B52" s="18" t="e">
        <f>CONCATENATE(MID(#REF!,1,2),"0000")</f>
        <v>#REF!</v>
      </c>
      <c r="D52" s="18" t="s">
        <v>349</v>
      </c>
      <c r="E52" s="18" t="e">
        <f>VLOOKUP(#REF!,'EMPRESA- PROGRAMA'!$B$2:$C$24,2,FALSE)</f>
        <v>#REF!</v>
      </c>
      <c r="F52" s="18" t="s">
        <v>453</v>
      </c>
      <c r="H52">
        <f>+IF('EP3PRESUPUESTO EXPLOTACION'!E16&lt;=0,ABS('EP3PRESUPUESTO EXPLOTACION'!E16),0)</f>
        <v>0</v>
      </c>
      <c r="I52">
        <v>0</v>
      </c>
      <c r="J52">
        <v>0</v>
      </c>
      <c r="K52">
        <f t="shared" si="1"/>
        <v>0</v>
      </c>
    </row>
    <row r="53" spans="1:11" ht="12.75">
      <c r="A53" s="35" t="e">
        <f>+#REF!</f>
        <v>#REF!</v>
      </c>
      <c r="B53" s="18" t="e">
        <f>CONCATENATE(MID(#REF!,1,2),"0000")</f>
        <v>#REF!</v>
      </c>
      <c r="D53" s="18" t="s">
        <v>349</v>
      </c>
      <c r="E53" s="18" t="e">
        <f>VLOOKUP(#REF!,'EMPRESA- PROGRAMA'!$B$2:$C$24,2,FALSE)</f>
        <v>#REF!</v>
      </c>
      <c r="F53" s="18" t="s">
        <v>454</v>
      </c>
      <c r="H53">
        <f>+IF('EP3PRESUPUESTO EXPLOTACION'!E18&lt;=0,ABS('EP3PRESUPUESTO EXPLOTACION'!E18),0)</f>
        <v>0</v>
      </c>
      <c r="I53">
        <v>0</v>
      </c>
      <c r="J53">
        <v>0</v>
      </c>
      <c r="K53">
        <f t="shared" si="1"/>
        <v>0</v>
      </c>
    </row>
    <row r="54" spans="1:11" ht="12.75">
      <c r="A54" s="35" t="e">
        <f>+#REF!</f>
        <v>#REF!</v>
      </c>
      <c r="B54" s="18" t="e">
        <f>CONCATENATE(MID(#REF!,1,2),"0000")</f>
        <v>#REF!</v>
      </c>
      <c r="D54" s="18" t="s">
        <v>349</v>
      </c>
      <c r="E54" s="18" t="e">
        <f>VLOOKUP(#REF!,'EMPRESA- PROGRAMA'!$B$2:$C$24,2,FALSE)</f>
        <v>#REF!</v>
      </c>
      <c r="F54" s="18" t="s">
        <v>455</v>
      </c>
      <c r="H54">
        <f>+IF('EP3PRESUPUESTO EXPLOTACION'!E20&lt;=0,ABS('EP3PRESUPUESTO EXPLOTACION'!E20),0)</f>
        <v>0</v>
      </c>
      <c r="I54">
        <v>0</v>
      </c>
      <c r="J54">
        <v>0</v>
      </c>
      <c r="K54">
        <f t="shared" si="1"/>
        <v>0</v>
      </c>
    </row>
    <row r="55" spans="1:11" ht="12.75">
      <c r="A55" s="35" t="e">
        <f>+#REF!</f>
        <v>#REF!</v>
      </c>
      <c r="B55" s="18" t="e">
        <f>CONCATENATE(MID(#REF!,1,2),"0000")</f>
        <v>#REF!</v>
      </c>
      <c r="D55" s="18" t="s">
        <v>349</v>
      </c>
      <c r="E55" s="18" t="e">
        <f>VLOOKUP(#REF!,'EMPRESA- PROGRAMA'!$B$2:$C$24,2,FALSE)</f>
        <v>#REF!</v>
      </c>
      <c r="F55" s="18" t="s">
        <v>456</v>
      </c>
      <c r="H55">
        <f>+IF('EP3PRESUPUESTO EXPLOTACION'!E21&lt;=0,ABS('EP3PRESUPUESTO EXPLOTACION'!E21),0)</f>
        <v>0</v>
      </c>
      <c r="I55">
        <v>0</v>
      </c>
      <c r="J55">
        <v>0</v>
      </c>
      <c r="K55">
        <f t="shared" si="1"/>
        <v>0</v>
      </c>
    </row>
    <row r="56" spans="1:11" ht="12.75">
      <c r="A56" s="35" t="e">
        <f>+#REF!</f>
        <v>#REF!</v>
      </c>
      <c r="B56" s="18" t="e">
        <f>CONCATENATE(MID(#REF!,1,2),"0000")</f>
        <v>#REF!</v>
      </c>
      <c r="D56" s="18" t="s">
        <v>349</v>
      </c>
      <c r="E56" s="18" t="e">
        <f>VLOOKUP(#REF!,'EMPRESA- PROGRAMA'!$B$2:$C$24,2,FALSE)</f>
        <v>#REF!</v>
      </c>
      <c r="F56" s="18" t="s">
        <v>457</v>
      </c>
      <c r="H56">
        <f>+IF('EP3PRESUPUESTO EXPLOTACION'!E22&lt;=0,ABS('EP3PRESUPUESTO EXPLOTACION'!E22),0)</f>
        <v>0</v>
      </c>
      <c r="I56">
        <v>0</v>
      </c>
      <c r="J56">
        <v>0</v>
      </c>
      <c r="K56">
        <f t="shared" si="1"/>
        <v>0</v>
      </c>
    </row>
    <row r="57" spans="1:11" ht="12.75">
      <c r="A57" s="35" t="e">
        <f>+#REF!</f>
        <v>#REF!</v>
      </c>
      <c r="B57" s="18" t="e">
        <f>CONCATENATE(MID(#REF!,1,2),"0000")</f>
        <v>#REF!</v>
      </c>
      <c r="D57" s="18" t="s">
        <v>349</v>
      </c>
      <c r="E57" s="18" t="e">
        <f>VLOOKUP(#REF!,'EMPRESA- PROGRAMA'!$B$2:$C$24,2,FALSE)</f>
        <v>#REF!</v>
      </c>
      <c r="F57" s="18" t="s">
        <v>458</v>
      </c>
      <c r="H57">
        <f>+IF('EP3PRESUPUESTO EXPLOTACION'!E23&lt;=0,ABS('EP3PRESUPUESTO EXPLOTACION'!E23),0)</f>
        <v>0</v>
      </c>
      <c r="I57">
        <v>0</v>
      </c>
      <c r="J57">
        <v>0</v>
      </c>
      <c r="K57">
        <f t="shared" si="1"/>
        <v>0</v>
      </c>
    </row>
    <row r="58" spans="1:11" ht="12.75">
      <c r="A58" s="35" t="e">
        <f>+#REF!</f>
        <v>#REF!</v>
      </c>
      <c r="B58" s="18" t="e">
        <f>CONCATENATE(MID(#REF!,1,2),"0000")</f>
        <v>#REF!</v>
      </c>
      <c r="D58" s="18" t="s">
        <v>349</v>
      </c>
      <c r="E58" s="18" t="e">
        <f>VLOOKUP(#REF!,'EMPRESA- PROGRAMA'!$B$2:$C$24,2,FALSE)</f>
        <v>#REF!</v>
      </c>
      <c r="F58" s="18" t="s">
        <v>459</v>
      </c>
      <c r="H58">
        <f>+IF('EP3PRESUPUESTO EXPLOTACION'!E25&lt;=0,ABS('EP3PRESUPUESTO EXPLOTACION'!E25),0)</f>
        <v>0</v>
      </c>
      <c r="I58">
        <v>0</v>
      </c>
      <c r="J58">
        <v>0</v>
      </c>
      <c r="K58">
        <f t="shared" si="1"/>
        <v>0</v>
      </c>
    </row>
    <row r="59" spans="1:11" ht="12.75">
      <c r="A59" s="35" t="e">
        <f>+#REF!</f>
        <v>#REF!</v>
      </c>
      <c r="B59" s="18" t="e">
        <f>CONCATENATE(MID(#REF!,1,2),"0000")</f>
        <v>#REF!</v>
      </c>
      <c r="D59" s="18" t="s">
        <v>349</v>
      </c>
      <c r="E59" s="18" t="e">
        <f>VLOOKUP(#REF!,'EMPRESA- PROGRAMA'!$B$2:$C$24,2,FALSE)</f>
        <v>#REF!</v>
      </c>
      <c r="F59" s="18" t="s">
        <v>460</v>
      </c>
      <c r="H59">
        <f>+IF('EP3PRESUPUESTO EXPLOTACION'!E26&lt;=0,ABS('EP3PRESUPUESTO EXPLOTACION'!E26),0)</f>
        <v>0</v>
      </c>
      <c r="I59">
        <v>0</v>
      </c>
      <c r="J59">
        <v>0</v>
      </c>
      <c r="K59">
        <f t="shared" si="1"/>
        <v>0</v>
      </c>
    </row>
    <row r="60" spans="1:11" ht="12.75">
      <c r="A60" s="35" t="e">
        <f>+#REF!</f>
        <v>#REF!</v>
      </c>
      <c r="B60" s="18" t="e">
        <f>CONCATENATE(MID(#REF!,1,2),"0000")</f>
        <v>#REF!</v>
      </c>
      <c r="D60" s="18" t="s">
        <v>349</v>
      </c>
      <c r="E60" s="18" t="e">
        <f>VLOOKUP(#REF!,'EMPRESA- PROGRAMA'!$B$2:$C$24,2,FALSE)</f>
        <v>#REF!</v>
      </c>
      <c r="F60" s="18" t="s">
        <v>461</v>
      </c>
      <c r="H60">
        <f>+IF('EP3PRESUPUESTO EXPLOTACION'!E28&lt;=0,ABS('EP3PRESUPUESTO EXPLOTACION'!E28),0)</f>
        <v>397308</v>
      </c>
      <c r="I60">
        <v>0</v>
      </c>
      <c r="J60">
        <v>0</v>
      </c>
      <c r="K60">
        <f t="shared" si="1"/>
        <v>397308</v>
      </c>
    </row>
    <row r="61" spans="1:11" ht="12.75">
      <c r="A61" s="35" t="e">
        <f>+#REF!</f>
        <v>#REF!</v>
      </c>
      <c r="B61" s="18" t="e">
        <f>CONCATENATE(MID(#REF!,1,2),"0000")</f>
        <v>#REF!</v>
      </c>
      <c r="D61" s="18" t="s">
        <v>349</v>
      </c>
      <c r="E61" s="18" t="e">
        <f>VLOOKUP(#REF!,'EMPRESA- PROGRAMA'!$B$2:$C$24,2,FALSE)</f>
        <v>#REF!</v>
      </c>
      <c r="F61" s="18" t="s">
        <v>462</v>
      </c>
      <c r="H61">
        <f>+IF('EP3PRESUPUESTO EXPLOTACION'!E29&lt;=0,ABS('EP3PRESUPUESTO EXPLOTACION'!E29),0)</f>
        <v>0</v>
      </c>
      <c r="I61">
        <v>0</v>
      </c>
      <c r="J61">
        <v>0</v>
      </c>
      <c r="K61">
        <f t="shared" si="1"/>
        <v>0</v>
      </c>
    </row>
    <row r="62" spans="1:11" ht="12.75">
      <c r="A62" s="35" t="e">
        <f>+#REF!</f>
        <v>#REF!</v>
      </c>
      <c r="B62" s="18" t="e">
        <f>CONCATENATE(MID(#REF!,1,2),"0000")</f>
        <v>#REF!</v>
      </c>
      <c r="D62" s="18" t="s">
        <v>349</v>
      </c>
      <c r="E62" s="18" t="e">
        <f>VLOOKUP(#REF!,'EMPRESA- PROGRAMA'!$B$2:$C$24,2,FALSE)</f>
        <v>#REF!</v>
      </c>
      <c r="F62" s="18" t="s">
        <v>463</v>
      </c>
      <c r="H62">
        <f>+IF('EP3PRESUPUESTO EXPLOTACION'!E30&lt;=0,ABS('EP3PRESUPUESTO EXPLOTACION'!E30),0)</f>
        <v>125422</v>
      </c>
      <c r="I62">
        <v>0</v>
      </c>
      <c r="J62">
        <v>0</v>
      </c>
      <c r="K62">
        <f t="shared" si="1"/>
        <v>125422</v>
      </c>
    </row>
    <row r="63" spans="1:11" ht="12.75">
      <c r="A63" s="35" t="e">
        <f>+#REF!</f>
        <v>#REF!</v>
      </c>
      <c r="B63" s="18" t="e">
        <f>CONCATENATE(MID(#REF!,1,2),"0000")</f>
        <v>#REF!</v>
      </c>
      <c r="D63" s="18" t="s">
        <v>349</v>
      </c>
      <c r="E63" s="18" t="e">
        <f>VLOOKUP(#REF!,'EMPRESA- PROGRAMA'!$B$2:$C$24,2,FALSE)</f>
        <v>#REF!</v>
      </c>
      <c r="F63" s="18" t="s">
        <v>464</v>
      </c>
      <c r="H63">
        <f>+IF('EP3PRESUPUESTO EXPLOTACION'!E31&lt;=0,ABS('EP3PRESUPUESTO EXPLOTACION'!E31),0)</f>
        <v>0</v>
      </c>
      <c r="I63">
        <v>0</v>
      </c>
      <c r="J63">
        <v>0</v>
      </c>
      <c r="K63">
        <f t="shared" si="1"/>
        <v>0</v>
      </c>
    </row>
    <row r="64" spans="1:11" ht="12.75">
      <c r="A64" s="35" t="e">
        <f>+#REF!</f>
        <v>#REF!</v>
      </c>
      <c r="B64" s="18" t="e">
        <f>CONCATENATE(MID(#REF!,1,2),"0000")</f>
        <v>#REF!</v>
      </c>
      <c r="D64" s="18" t="s">
        <v>349</v>
      </c>
      <c r="E64" s="18" t="e">
        <f>VLOOKUP(#REF!,'EMPRESA- PROGRAMA'!$B$2:$C$24,2,FALSE)</f>
        <v>#REF!</v>
      </c>
      <c r="F64" s="18" t="s">
        <v>465</v>
      </c>
      <c r="H64">
        <f>+IF('EP3PRESUPUESTO EXPLOTACION'!E33&lt;=0,ABS('EP3PRESUPUESTO EXPLOTACION'!E33),0)</f>
        <v>959941</v>
      </c>
      <c r="I64">
        <v>0</v>
      </c>
      <c r="J64">
        <v>0</v>
      </c>
      <c r="K64">
        <f t="shared" si="1"/>
        <v>959941</v>
      </c>
    </row>
    <row r="65" spans="1:11" ht="12.75">
      <c r="A65" s="35" t="e">
        <f>+#REF!</f>
        <v>#REF!</v>
      </c>
      <c r="B65" s="18" t="e">
        <f>CONCATENATE(MID(#REF!,1,2),"0000")</f>
        <v>#REF!</v>
      </c>
      <c r="D65" s="18" t="s">
        <v>349</v>
      </c>
      <c r="E65" s="18" t="e">
        <f>VLOOKUP(#REF!,'EMPRESA- PROGRAMA'!$B$2:$C$24,2,FALSE)</f>
        <v>#REF!</v>
      </c>
      <c r="F65" s="18" t="s">
        <v>466</v>
      </c>
      <c r="H65">
        <f>+IF('EP3PRESUPUESTO EXPLOTACION'!E34&lt;=0,ABS('EP3PRESUPUESTO EXPLOTACION'!E34),0)</f>
        <v>0</v>
      </c>
      <c r="I65">
        <v>0</v>
      </c>
      <c r="J65">
        <v>0</v>
      </c>
      <c r="K65">
        <f t="shared" si="1"/>
        <v>0</v>
      </c>
    </row>
    <row r="66" spans="1:11" ht="12.75">
      <c r="A66" s="35" t="e">
        <f>+#REF!</f>
        <v>#REF!</v>
      </c>
      <c r="B66" s="18" t="e">
        <f>CONCATENATE(MID(#REF!,1,2),"0000")</f>
        <v>#REF!</v>
      </c>
      <c r="D66" s="18" t="s">
        <v>349</v>
      </c>
      <c r="E66" s="18" t="e">
        <f>VLOOKUP(#REF!,'EMPRESA- PROGRAMA'!$B$2:$C$24,2,FALSE)</f>
        <v>#REF!</v>
      </c>
      <c r="F66" s="18" t="s">
        <v>467</v>
      </c>
      <c r="H66">
        <f>+IF('EP3PRESUPUESTO EXPLOTACION'!E35&lt;=0,ABS('EP3PRESUPUESTO EXPLOTACION'!E35),0)</f>
        <v>41761</v>
      </c>
      <c r="I66">
        <v>0</v>
      </c>
      <c r="J66">
        <v>0</v>
      </c>
      <c r="K66">
        <f t="shared" si="1"/>
        <v>41761</v>
      </c>
    </row>
    <row r="67" spans="1:11" ht="12.75">
      <c r="A67" s="35" t="e">
        <f>+#REF!</f>
        <v>#REF!</v>
      </c>
      <c r="B67" s="18" t="e">
        <f>CONCATENATE(MID(#REF!,1,2),"0000")</f>
        <v>#REF!</v>
      </c>
      <c r="D67" s="18" t="s">
        <v>349</v>
      </c>
      <c r="E67" s="18" t="e">
        <f>VLOOKUP(#REF!,'EMPRESA- PROGRAMA'!$B$2:$C$24,2,FALSE)</f>
        <v>#REF!</v>
      </c>
      <c r="F67" s="18" t="s">
        <v>468</v>
      </c>
      <c r="H67">
        <f>+IF('EP3PRESUPUESTO EXPLOTACION'!E36&lt;=0,ABS('EP3PRESUPUESTO EXPLOTACION'!E36),0)</f>
        <v>0</v>
      </c>
      <c r="I67">
        <v>0</v>
      </c>
      <c r="J67">
        <v>0</v>
      </c>
      <c r="K67">
        <f t="shared" si="1"/>
        <v>0</v>
      </c>
    </row>
    <row r="68" spans="1:11" ht="12.75">
      <c r="A68" s="35" t="e">
        <f>+#REF!</f>
        <v>#REF!</v>
      </c>
      <c r="B68" s="18" t="e">
        <f>CONCATENATE(MID(#REF!,1,2),"0000")</f>
        <v>#REF!</v>
      </c>
      <c r="D68" s="18" t="s">
        <v>349</v>
      </c>
      <c r="E68" s="18" t="e">
        <f>VLOOKUP(#REF!,'EMPRESA- PROGRAMA'!$B$2:$C$24,2,FALSE)</f>
        <v>#REF!</v>
      </c>
      <c r="F68" s="18" t="s">
        <v>469</v>
      </c>
      <c r="H68">
        <f>+IF('EP3PRESUPUESTO EXPLOTACION'!E38&lt;=0,ABS('EP3PRESUPUESTO EXPLOTACION'!E38),0)</f>
        <v>278041</v>
      </c>
      <c r="I68">
        <v>0</v>
      </c>
      <c r="J68">
        <v>0</v>
      </c>
      <c r="K68">
        <f t="shared" si="1"/>
        <v>278041</v>
      </c>
    </row>
    <row r="69" spans="1:11" ht="12.75">
      <c r="A69" s="35" t="e">
        <f>+#REF!</f>
        <v>#REF!</v>
      </c>
      <c r="B69" s="18" t="e">
        <f>CONCATENATE(MID(#REF!,1,2),"0000")</f>
        <v>#REF!</v>
      </c>
      <c r="D69" s="18" t="s">
        <v>349</v>
      </c>
      <c r="E69" s="18" t="e">
        <f>VLOOKUP(#REF!,'EMPRESA- PROGRAMA'!$B$2:$C$24,2,FALSE)</f>
        <v>#REF!</v>
      </c>
      <c r="F69" s="18" t="s">
        <v>470</v>
      </c>
      <c r="H69">
        <f>+IF('EP3PRESUPUESTO EXPLOTACION'!E40&lt;=0,ABS('EP3PRESUPUESTO EXPLOTACION'!E40),0)</f>
        <v>0</v>
      </c>
      <c r="I69">
        <v>0</v>
      </c>
      <c r="J69">
        <v>0</v>
      </c>
      <c r="K69">
        <f t="shared" si="1"/>
        <v>0</v>
      </c>
    </row>
    <row r="70" spans="1:11" ht="12.75">
      <c r="A70" s="35" t="e">
        <f>+#REF!</f>
        <v>#REF!</v>
      </c>
      <c r="B70" s="18" t="e">
        <f>CONCATENATE(MID(#REF!,1,2),"0000")</f>
        <v>#REF!</v>
      </c>
      <c r="D70" s="18" t="s">
        <v>349</v>
      </c>
      <c r="E70" s="18" t="e">
        <f>VLOOKUP(#REF!,'EMPRESA- PROGRAMA'!$B$2:$C$24,2,FALSE)</f>
        <v>#REF!</v>
      </c>
      <c r="F70" s="18" t="s">
        <v>471</v>
      </c>
      <c r="H70">
        <f>+IF('EP3PRESUPUESTO EXPLOTACION'!E42&lt;=0,ABS('EP3PRESUPUESTO EXPLOTACION'!E42),0)</f>
        <v>0</v>
      </c>
      <c r="I70">
        <v>0</v>
      </c>
      <c r="J70">
        <v>0</v>
      </c>
      <c r="K70">
        <f t="shared" si="1"/>
        <v>0</v>
      </c>
    </row>
    <row r="71" spans="1:11" ht="12.75">
      <c r="A71" s="35" t="e">
        <f>+#REF!</f>
        <v>#REF!</v>
      </c>
      <c r="B71" s="18" t="e">
        <f>CONCATENATE(MID(#REF!,1,2),"0000")</f>
        <v>#REF!</v>
      </c>
      <c r="D71" s="18" t="s">
        <v>349</v>
      </c>
      <c r="E71" s="18" t="e">
        <f>VLOOKUP(#REF!,'EMPRESA- PROGRAMA'!$B$2:$C$24,2,FALSE)</f>
        <v>#REF!</v>
      </c>
      <c r="F71" s="18" t="s">
        <v>472</v>
      </c>
      <c r="H71">
        <f>+IF('EP3PRESUPUESTO EXPLOTACION'!E44&lt;=0,ABS('EP3PRESUPUESTO EXPLOTACION'!E44),0)</f>
        <v>0</v>
      </c>
      <c r="I71">
        <v>0</v>
      </c>
      <c r="J71">
        <v>0</v>
      </c>
      <c r="K71">
        <f t="shared" si="1"/>
        <v>0</v>
      </c>
    </row>
    <row r="72" spans="1:11" ht="12.75">
      <c r="A72" s="35" t="e">
        <f>+#REF!</f>
        <v>#REF!</v>
      </c>
      <c r="B72" s="18" t="e">
        <f>CONCATENATE(MID(#REF!,1,2),"0000")</f>
        <v>#REF!</v>
      </c>
      <c r="D72" s="18" t="s">
        <v>349</v>
      </c>
      <c r="E72" s="18" t="e">
        <f>VLOOKUP(#REF!,'EMPRESA- PROGRAMA'!$B$2:$C$24,2,FALSE)</f>
        <v>#REF!</v>
      </c>
      <c r="F72" s="18" t="s">
        <v>473</v>
      </c>
      <c r="H72">
        <f>+IF('EP3PRESUPUESTO EXPLOTACION'!E45&lt;=0,ABS('EP3PRESUPUESTO EXPLOTACION'!E45),0)</f>
        <v>0</v>
      </c>
      <c r="I72">
        <v>0</v>
      </c>
      <c r="J72">
        <v>0</v>
      </c>
      <c r="K72">
        <f t="shared" si="1"/>
        <v>0</v>
      </c>
    </row>
    <row r="73" spans="1:11" ht="12.75">
      <c r="A73" s="35" t="e">
        <f>+#REF!</f>
        <v>#REF!</v>
      </c>
      <c r="B73" s="18" t="e">
        <f>CONCATENATE(MID(#REF!,1,2),"0000")</f>
        <v>#REF!</v>
      </c>
      <c r="D73" s="18" t="s">
        <v>349</v>
      </c>
      <c r="E73" s="18" t="e">
        <f>VLOOKUP(#REF!,'EMPRESA- PROGRAMA'!$B$2:$C$24,2,FALSE)</f>
        <v>#REF!</v>
      </c>
      <c r="F73" s="18" t="s">
        <v>474</v>
      </c>
      <c r="H73">
        <f>+IF('EP3PRESUPUESTO EXPLOTACION'!E47&lt;=0,ABS('EP3PRESUPUESTO EXPLOTACION'!E47),0)</f>
        <v>0</v>
      </c>
      <c r="I73">
        <v>0</v>
      </c>
      <c r="J73">
        <v>0</v>
      </c>
      <c r="K73">
        <f t="shared" si="1"/>
        <v>0</v>
      </c>
    </row>
    <row r="74" spans="1:11" ht="12.75">
      <c r="A74" s="35" t="e">
        <f>+#REF!</f>
        <v>#REF!</v>
      </c>
      <c r="B74" s="18" t="e">
        <f>CONCATENATE(MID(#REF!,1,2),"0000")</f>
        <v>#REF!</v>
      </c>
      <c r="D74" s="18" t="s">
        <v>349</v>
      </c>
      <c r="E74" s="18" t="e">
        <f>VLOOKUP(#REF!,'EMPRESA- PROGRAMA'!$B$2:$C$24,2,FALSE)</f>
        <v>#REF!</v>
      </c>
      <c r="F74" s="18" t="s">
        <v>475</v>
      </c>
      <c r="H74">
        <f>+IF('EP3PRESUPUESTO EXPLOTACION'!E49&lt;=0,ABS('EP3PRESUPUESTO EXPLOTACION'!E49),0)</f>
        <v>0</v>
      </c>
      <c r="I74">
        <v>0</v>
      </c>
      <c r="J74">
        <v>0</v>
      </c>
      <c r="K74">
        <f t="shared" si="1"/>
        <v>0</v>
      </c>
    </row>
    <row r="75" spans="1:11" ht="12.75">
      <c r="A75" s="35" t="e">
        <f>+#REF!</f>
        <v>#REF!</v>
      </c>
      <c r="B75" s="18" t="e">
        <f>CONCATENATE(MID(#REF!,1,2),"0000")</f>
        <v>#REF!</v>
      </c>
      <c r="D75" s="18" t="s">
        <v>349</v>
      </c>
      <c r="E75" s="18" t="e">
        <f>VLOOKUP(#REF!,'EMPRESA- PROGRAMA'!$B$2:$C$24,2,FALSE)</f>
        <v>#REF!</v>
      </c>
      <c r="F75" s="18" t="s">
        <v>476</v>
      </c>
      <c r="H75">
        <f>+IF('EP3PRESUPUESTO EXPLOTACION'!E52&lt;=0,ABS('EP3PRESUPUESTO EXPLOTACION'!E52),0)</f>
        <v>0</v>
      </c>
      <c r="I75">
        <v>0</v>
      </c>
      <c r="J75">
        <v>0</v>
      </c>
      <c r="K75">
        <f t="shared" si="1"/>
        <v>0</v>
      </c>
    </row>
    <row r="76" spans="1:11" ht="12.75">
      <c r="A76" s="35" t="e">
        <f>+#REF!</f>
        <v>#REF!</v>
      </c>
      <c r="B76" s="18" t="e">
        <f>CONCATENATE(MID(#REF!,1,2),"0000")</f>
        <v>#REF!</v>
      </c>
      <c r="D76" s="18" t="s">
        <v>349</v>
      </c>
      <c r="E76" s="18" t="e">
        <f>VLOOKUP(#REF!,'EMPRESA- PROGRAMA'!$B$2:$C$24,2,FALSE)</f>
        <v>#REF!</v>
      </c>
      <c r="F76" s="18" t="s">
        <v>477</v>
      </c>
      <c r="H76">
        <f>+IF('EP3PRESUPUESTO EXPLOTACION'!E53&lt;=0,ABS('EP3PRESUPUESTO EXPLOTACION'!E53),0)</f>
        <v>0</v>
      </c>
      <c r="I76">
        <v>0</v>
      </c>
      <c r="J76">
        <v>0</v>
      </c>
      <c r="K76">
        <f t="shared" si="1"/>
        <v>0</v>
      </c>
    </row>
    <row r="77" spans="1:11" ht="12.75">
      <c r="A77" s="35" t="e">
        <f>+#REF!</f>
        <v>#REF!</v>
      </c>
      <c r="B77" s="18" t="e">
        <f>CONCATENATE(MID(#REF!,1,2),"0000")</f>
        <v>#REF!</v>
      </c>
      <c r="D77" s="18" t="s">
        <v>349</v>
      </c>
      <c r="E77" s="18" t="e">
        <f>VLOOKUP(#REF!,'EMPRESA- PROGRAMA'!$B$2:$C$24,2,FALSE)</f>
        <v>#REF!</v>
      </c>
      <c r="F77" s="18" t="s">
        <v>478</v>
      </c>
      <c r="H77">
        <f>+IF('EP3PRESUPUESTO EXPLOTACION'!E55&lt;=0,ABS('EP3PRESUPUESTO EXPLOTACION'!E55),0)</f>
        <v>0</v>
      </c>
      <c r="I77">
        <v>0</v>
      </c>
      <c r="J77">
        <v>0</v>
      </c>
      <c r="K77">
        <f t="shared" si="1"/>
        <v>0</v>
      </c>
    </row>
    <row r="78" spans="1:11" ht="12.75">
      <c r="A78" s="35" t="e">
        <f>+#REF!</f>
        <v>#REF!</v>
      </c>
      <c r="B78" s="18" t="e">
        <f>CONCATENATE(MID(#REF!,1,2),"0000")</f>
        <v>#REF!</v>
      </c>
      <c r="D78" s="18" t="s">
        <v>349</v>
      </c>
      <c r="E78" s="18" t="e">
        <f>VLOOKUP(#REF!,'EMPRESA- PROGRAMA'!$B$2:$C$24,2,FALSE)</f>
        <v>#REF!</v>
      </c>
      <c r="F78" s="18" t="s">
        <v>479</v>
      </c>
      <c r="H78">
        <f>+IF('EP3PRESUPUESTO EXPLOTACION'!E56&lt;=0,ABS('EP3PRESUPUESTO EXPLOTACION'!E56),0)</f>
        <v>42</v>
      </c>
      <c r="I78">
        <v>0</v>
      </c>
      <c r="J78">
        <v>0</v>
      </c>
      <c r="K78">
        <f t="shared" si="1"/>
        <v>42</v>
      </c>
    </row>
    <row r="79" spans="1:11" ht="12.75">
      <c r="A79" s="35" t="e">
        <f>+#REF!</f>
        <v>#REF!</v>
      </c>
      <c r="B79" s="18" t="e">
        <f>CONCATENATE(MID(#REF!,1,2),"0000")</f>
        <v>#REF!</v>
      </c>
      <c r="D79" s="18" t="s">
        <v>349</v>
      </c>
      <c r="E79" s="18" t="e">
        <f>VLOOKUP(#REF!,'EMPRESA- PROGRAMA'!$B$2:$C$24,2,FALSE)</f>
        <v>#REF!</v>
      </c>
      <c r="F79" s="18" t="s">
        <v>480</v>
      </c>
      <c r="H79">
        <f>+IF('EP3PRESUPUESTO EXPLOTACION'!E57&lt;=0,ABS('EP3PRESUPUESTO EXPLOTACION'!E57),0)</f>
        <v>0</v>
      </c>
      <c r="I79">
        <v>0</v>
      </c>
      <c r="J79">
        <v>0</v>
      </c>
      <c r="K79">
        <f t="shared" si="1"/>
        <v>0</v>
      </c>
    </row>
    <row r="80" spans="1:11" ht="12.75">
      <c r="A80" s="35" t="e">
        <f>+#REF!</f>
        <v>#REF!</v>
      </c>
      <c r="B80" s="18" t="e">
        <f>CONCATENATE(MID(#REF!,1,2),"0000")</f>
        <v>#REF!</v>
      </c>
      <c r="D80" s="18" t="s">
        <v>349</v>
      </c>
      <c r="E80" s="18" t="e">
        <f>VLOOKUP(#REF!,'EMPRESA- PROGRAMA'!$B$2:$C$24,2,FALSE)</f>
        <v>#REF!</v>
      </c>
      <c r="F80" s="18" t="s">
        <v>481</v>
      </c>
      <c r="H80">
        <f>+IF('EP3PRESUPUESTO EXPLOTACION'!E59&lt;=0,ABS('EP3PRESUPUESTO EXPLOTACION'!E59),0)</f>
        <v>0</v>
      </c>
      <c r="I80">
        <v>0</v>
      </c>
      <c r="J80">
        <v>0</v>
      </c>
      <c r="K80">
        <f t="shared" si="1"/>
        <v>0</v>
      </c>
    </row>
    <row r="81" spans="1:11" ht="12.75">
      <c r="A81" s="35" t="e">
        <f>+#REF!</f>
        <v>#REF!</v>
      </c>
      <c r="B81" s="18" t="e">
        <f>CONCATENATE(MID(#REF!,1,2),"0000")</f>
        <v>#REF!</v>
      </c>
      <c r="D81" s="18" t="s">
        <v>349</v>
      </c>
      <c r="E81" s="18" t="e">
        <f>VLOOKUP(#REF!,'EMPRESA- PROGRAMA'!$B$2:$C$24,2,FALSE)</f>
        <v>#REF!</v>
      </c>
      <c r="F81" s="18" t="s">
        <v>482</v>
      </c>
      <c r="H81">
        <f>+IF('EP3PRESUPUESTO EXPLOTACION'!E60&lt;=0,ABS('EP3PRESUPUESTO EXPLOTACION'!E60),0)</f>
        <v>0</v>
      </c>
      <c r="I81">
        <v>0</v>
      </c>
      <c r="J81">
        <v>0</v>
      </c>
      <c r="K81">
        <f t="shared" si="1"/>
        <v>0</v>
      </c>
    </row>
    <row r="82" spans="1:11" ht="12.75">
      <c r="A82" s="35" t="e">
        <f>+#REF!</f>
        <v>#REF!</v>
      </c>
      <c r="B82" s="18" t="e">
        <f>CONCATENATE(MID(#REF!,1,2),"0000")</f>
        <v>#REF!</v>
      </c>
      <c r="D82" s="18" t="s">
        <v>349</v>
      </c>
      <c r="E82" s="18" t="e">
        <f>VLOOKUP(#REF!,'EMPRESA- PROGRAMA'!$B$2:$C$24,2,FALSE)</f>
        <v>#REF!</v>
      </c>
      <c r="F82" s="18" t="s">
        <v>483</v>
      </c>
      <c r="H82">
        <f>+IF('EP3PRESUPUESTO EXPLOTACION'!E62&lt;=0,ABS('EP3PRESUPUESTO EXPLOTACION'!E62),0)</f>
        <v>0</v>
      </c>
      <c r="I82">
        <v>0</v>
      </c>
      <c r="J82">
        <v>0</v>
      </c>
      <c r="K82">
        <f t="shared" si="1"/>
        <v>0</v>
      </c>
    </row>
    <row r="83" spans="1:11" ht="12.75">
      <c r="A83" s="35" t="e">
        <f>+#REF!</f>
        <v>#REF!</v>
      </c>
      <c r="B83" s="18" t="e">
        <f>CONCATENATE(MID(#REF!,1,2),"0000")</f>
        <v>#REF!</v>
      </c>
      <c r="D83" s="18" t="s">
        <v>349</v>
      </c>
      <c r="E83" s="18" t="e">
        <f>VLOOKUP(#REF!,'EMPRESA- PROGRAMA'!$B$2:$C$24,2,FALSE)</f>
        <v>#REF!</v>
      </c>
      <c r="F83" s="18" t="s">
        <v>484</v>
      </c>
      <c r="H83">
        <f>+IF('EP3PRESUPUESTO EXPLOTACION'!E64&lt;=0,ABS('EP3PRESUPUESTO EXPLOTACION'!E64),0)</f>
        <v>0</v>
      </c>
      <c r="I83">
        <v>0</v>
      </c>
      <c r="J83">
        <v>0</v>
      </c>
      <c r="K83">
        <f t="shared" si="1"/>
        <v>0</v>
      </c>
    </row>
    <row r="84" spans="1:11" ht="12.75">
      <c r="A84" s="35" t="e">
        <f>+#REF!</f>
        <v>#REF!</v>
      </c>
      <c r="B84" s="18" t="e">
        <f>CONCATENATE(MID(#REF!,1,2),"0000")</f>
        <v>#REF!</v>
      </c>
      <c r="D84" s="18" t="s">
        <v>349</v>
      </c>
      <c r="E84" s="18" t="e">
        <f>VLOOKUP(#REF!,'EMPRESA- PROGRAMA'!$B$2:$C$24,2,FALSE)</f>
        <v>#REF!</v>
      </c>
      <c r="F84" s="18" t="s">
        <v>485</v>
      </c>
      <c r="H84">
        <f>+IF('EP3PRESUPUESTO EXPLOTACION'!E65&lt;=0,ABS('EP3PRESUPUESTO EXPLOTACION'!E65),0)</f>
        <v>0</v>
      </c>
      <c r="I84">
        <v>0</v>
      </c>
      <c r="J84">
        <v>0</v>
      </c>
      <c r="K84">
        <f t="shared" si="1"/>
        <v>0</v>
      </c>
    </row>
    <row r="85" spans="1:11" ht="12.75">
      <c r="A85" s="35" t="e">
        <f>+#REF!</f>
        <v>#REF!</v>
      </c>
      <c r="B85" s="18" t="e">
        <f>CONCATENATE(MID(#REF!,1,2),"0000")</f>
        <v>#REF!</v>
      </c>
      <c r="D85" s="18" t="s">
        <v>349</v>
      </c>
      <c r="E85" s="18" t="e">
        <f>VLOOKUP(#REF!,'EMPRESA- PROGRAMA'!$B$2:$C$24,2,FALSE)</f>
        <v>#REF!</v>
      </c>
      <c r="F85" s="18" t="s">
        <v>486</v>
      </c>
      <c r="H85">
        <f>+IF('EP3PRESUPUESTO EXPLOTACION'!E69&lt;=0,ABS('EP3PRESUPUESTO EXPLOTACION'!E69),0)</f>
        <v>0</v>
      </c>
      <c r="I85">
        <v>0</v>
      </c>
      <c r="J85">
        <v>0</v>
      </c>
      <c r="K85">
        <f t="shared" si="1"/>
        <v>0</v>
      </c>
    </row>
    <row r="86" spans="1:11" ht="12.75">
      <c r="A86" s="35" t="e">
        <f>+#REF!</f>
        <v>#REF!</v>
      </c>
      <c r="B86" s="18" t="e">
        <f>CONCATENATE(MID(#REF!,1,2),"0000")</f>
        <v>#REF!</v>
      </c>
      <c r="D86" s="18" t="s">
        <v>349</v>
      </c>
      <c r="E86" s="18" t="e">
        <f>VLOOKUP(#REF!,'EMPRESA- PROGRAMA'!$B$2:$C$24,2,FALSE)</f>
        <v>#REF!</v>
      </c>
      <c r="F86" s="18" t="s">
        <v>487</v>
      </c>
      <c r="H86">
        <f>+IF('EP3PRESUPUESTO EXPLOTACION'!E73&lt;=0,ABS('EP3PRESUPUESTO EXPLOTACION'!E73),0)</f>
        <v>0</v>
      </c>
      <c r="I86">
        <v>0</v>
      </c>
      <c r="J86">
        <v>0</v>
      </c>
      <c r="K86">
        <f t="shared" si="1"/>
        <v>0</v>
      </c>
    </row>
    <row r="87" spans="1:12" ht="12.75">
      <c r="A87" s="35" t="e">
        <f>+#REF!</f>
        <v>#REF!</v>
      </c>
      <c r="B87" s="18" t="e">
        <f>CONCATENATE(MID(#REF!,1,2),"0000")</f>
        <v>#REF!</v>
      </c>
      <c r="D87" s="18" t="s">
        <v>349</v>
      </c>
      <c r="E87" s="18" t="e">
        <f>VLOOKUP(#REF!,'EMPRESA- PROGRAMA'!$B$2:$C$24,2,FALSE)</f>
        <v>#REF!</v>
      </c>
      <c r="F87" s="18" t="s">
        <v>488</v>
      </c>
      <c r="H87" s="21">
        <f>+'EP6PERSONAL '!D15</f>
        <v>1</v>
      </c>
      <c r="I87">
        <v>0</v>
      </c>
      <c r="J87">
        <v>0</v>
      </c>
      <c r="K87">
        <f>+H87</f>
        <v>1</v>
      </c>
      <c r="L87" s="21"/>
    </row>
    <row r="88" spans="1:12" ht="12.75">
      <c r="A88" s="35" t="e">
        <f>+#REF!</f>
        <v>#REF!</v>
      </c>
      <c r="B88" s="18" t="e">
        <f>CONCATENATE(MID(#REF!,1,2),"0000")</f>
        <v>#REF!</v>
      </c>
      <c r="D88" s="18" t="s">
        <v>349</v>
      </c>
      <c r="E88" s="18" t="e">
        <f>VLOOKUP(#REF!,'EMPRESA- PROGRAMA'!$B$2:$C$24,2,FALSE)</f>
        <v>#REF!</v>
      </c>
      <c r="F88" s="18" t="s">
        <v>489</v>
      </c>
      <c r="H88" s="21">
        <f>+'EP6PERSONAL '!D16</f>
        <v>3</v>
      </c>
      <c r="I88">
        <v>0</v>
      </c>
      <c r="J88">
        <v>0</v>
      </c>
      <c r="K88">
        <f aca="true" t="shared" si="2" ref="K88:K93">+H88</f>
        <v>3</v>
      </c>
      <c r="L88" s="21"/>
    </row>
    <row r="89" spans="1:12" ht="12.75">
      <c r="A89" s="35" t="e">
        <f>+#REF!</f>
        <v>#REF!</v>
      </c>
      <c r="B89" s="18" t="e">
        <f>CONCATENATE(MID(#REF!,1,2),"0000")</f>
        <v>#REF!</v>
      </c>
      <c r="D89" s="18" t="s">
        <v>349</v>
      </c>
      <c r="E89" s="18" t="e">
        <f>VLOOKUP(#REF!,'EMPRESA- PROGRAMA'!$B$2:$C$24,2,FALSE)</f>
        <v>#REF!</v>
      </c>
      <c r="F89" s="18" t="s">
        <v>490</v>
      </c>
      <c r="H89" s="21">
        <f>+'EP6PERSONAL '!D17</f>
        <v>2</v>
      </c>
      <c r="I89">
        <v>0</v>
      </c>
      <c r="J89">
        <v>0</v>
      </c>
      <c r="K89">
        <f t="shared" si="2"/>
        <v>2</v>
      </c>
      <c r="L89" s="21"/>
    </row>
    <row r="90" spans="1:12" ht="12.75">
      <c r="A90" s="35" t="e">
        <f>+#REF!</f>
        <v>#REF!</v>
      </c>
      <c r="B90" s="18" t="e">
        <f>CONCATENATE(MID(#REF!,1,2),"0000")</f>
        <v>#REF!</v>
      </c>
      <c r="D90" s="18" t="s">
        <v>349</v>
      </c>
      <c r="E90" s="18" t="e">
        <f>VLOOKUP(#REF!,'EMPRESA- PROGRAMA'!$B$2:$C$24,2,FALSE)</f>
        <v>#REF!</v>
      </c>
      <c r="F90" s="18" t="s">
        <v>491</v>
      </c>
      <c r="H90" s="21">
        <f>+'EP6PERSONAL '!D18</f>
        <v>2</v>
      </c>
      <c r="I90">
        <v>0</v>
      </c>
      <c r="J90">
        <v>0</v>
      </c>
      <c r="K90">
        <f t="shared" si="2"/>
        <v>2</v>
      </c>
      <c r="L90" s="21"/>
    </row>
    <row r="91" spans="1:12" ht="12.75">
      <c r="A91" s="35" t="e">
        <f>+#REF!</f>
        <v>#REF!</v>
      </c>
      <c r="B91" s="18" t="e">
        <f>CONCATENATE(MID(#REF!,1,2),"0000")</f>
        <v>#REF!</v>
      </c>
      <c r="D91" s="18" t="s">
        <v>349</v>
      </c>
      <c r="E91" s="18" t="e">
        <f>VLOOKUP(#REF!,'EMPRESA- PROGRAMA'!$B$2:$C$24,2,FALSE)</f>
        <v>#REF!</v>
      </c>
      <c r="F91" s="18" t="s">
        <v>492</v>
      </c>
      <c r="H91" s="21">
        <f>+'EP6PERSONAL '!D19</f>
        <v>6</v>
      </c>
      <c r="I91">
        <v>0</v>
      </c>
      <c r="J91">
        <v>0</v>
      </c>
      <c r="K91">
        <f t="shared" si="2"/>
        <v>6</v>
      </c>
      <c r="L91" s="21"/>
    </row>
    <row r="92" spans="1:12" ht="12.75">
      <c r="A92" s="35" t="e">
        <f>+#REF!</f>
        <v>#REF!</v>
      </c>
      <c r="B92" s="18" t="e">
        <f>CONCATENATE(MID(#REF!,1,2),"0000")</f>
        <v>#REF!</v>
      </c>
      <c r="D92" s="18" t="s">
        <v>349</v>
      </c>
      <c r="E92" s="18" t="e">
        <f>VLOOKUP(#REF!,'EMPRESA- PROGRAMA'!$B$2:$C$24,2,FALSE)</f>
        <v>#REF!</v>
      </c>
      <c r="F92" s="18" t="s">
        <v>493</v>
      </c>
      <c r="H92" s="21">
        <f>+'EP6PERSONAL '!D20</f>
        <v>7</v>
      </c>
      <c r="I92">
        <v>0</v>
      </c>
      <c r="J92">
        <v>0</v>
      </c>
      <c r="K92">
        <f t="shared" si="2"/>
        <v>7</v>
      </c>
      <c r="L92" s="21"/>
    </row>
    <row r="93" spans="1:12" ht="12.75">
      <c r="A93" s="35" t="e">
        <f>+#REF!</f>
        <v>#REF!</v>
      </c>
      <c r="B93" s="18" t="e">
        <f>CONCATENATE(MID(#REF!,1,2),"0000")</f>
        <v>#REF!</v>
      </c>
      <c r="D93" s="18" t="s">
        <v>349</v>
      </c>
      <c r="E93" s="18" t="e">
        <f>VLOOKUP(#REF!,'EMPRESA- PROGRAMA'!$B$2:$C$24,2,FALSE)</f>
        <v>#REF!</v>
      </c>
      <c r="F93" s="18" t="s">
        <v>494</v>
      </c>
      <c r="H93" s="21">
        <f>+'EP6PERSONAL '!D21</f>
        <v>0</v>
      </c>
      <c r="I93">
        <v>0</v>
      </c>
      <c r="J93">
        <v>0</v>
      </c>
      <c r="K93">
        <f t="shared" si="2"/>
        <v>0</v>
      </c>
      <c r="L93" s="21"/>
    </row>
    <row r="94" spans="1:12" ht="12.75">
      <c r="A94" s="35" t="e">
        <f>+#REF!</f>
        <v>#REF!</v>
      </c>
      <c r="B94" s="18" t="e">
        <f>CONCATENATE(MID(#REF!,1,2),"0000")</f>
        <v>#REF!</v>
      </c>
      <c r="D94" s="18" t="s">
        <v>349</v>
      </c>
      <c r="E94" s="18" t="e">
        <f>VLOOKUP(#REF!,'EMPRESA- PROGRAMA'!$B$2:$C$24,2,FALSE)</f>
        <v>#REF!</v>
      </c>
      <c r="F94" s="18" t="s">
        <v>770</v>
      </c>
      <c r="H94" s="21">
        <f>+'EP6PERSONAL '!D28</f>
        <v>20889.57</v>
      </c>
      <c r="I94">
        <v>0</v>
      </c>
      <c r="J94">
        <v>0</v>
      </c>
      <c r="K94">
        <f aca="true" t="shared" si="3" ref="K94:K101">+H94</f>
        <v>20889.57</v>
      </c>
      <c r="L94" s="21"/>
    </row>
    <row r="95" spans="1:12" ht="12.75">
      <c r="A95" s="35" t="e">
        <f>+#REF!</f>
        <v>#REF!</v>
      </c>
      <c r="B95" s="18" t="e">
        <f>CONCATENATE(MID(#REF!,1,2),"0000")</f>
        <v>#REF!</v>
      </c>
      <c r="D95" s="18" t="s">
        <v>349</v>
      </c>
      <c r="E95" s="18" t="e">
        <f>VLOOKUP(#REF!,'EMPRESA- PROGRAMA'!$B$2:$C$24,2,FALSE)</f>
        <v>#REF!</v>
      </c>
      <c r="F95" s="18" t="s">
        <v>771</v>
      </c>
      <c r="H95" s="21">
        <f>+'EP6PERSONAL '!D29</f>
        <v>106193.98</v>
      </c>
      <c r="I95">
        <v>0</v>
      </c>
      <c r="J95">
        <v>0</v>
      </c>
      <c r="K95">
        <f t="shared" si="3"/>
        <v>106193.98</v>
      </c>
      <c r="L95" s="21"/>
    </row>
    <row r="96" spans="1:12" ht="12.75">
      <c r="A96" s="35" t="e">
        <f>+#REF!</f>
        <v>#REF!</v>
      </c>
      <c r="B96" s="18" t="e">
        <f>CONCATENATE(MID(#REF!,1,2),"0000")</f>
        <v>#REF!</v>
      </c>
      <c r="D96" s="18" t="s">
        <v>349</v>
      </c>
      <c r="E96" s="18" t="e">
        <f>VLOOKUP(#REF!,'EMPRESA- PROGRAMA'!$B$2:$C$24,2,FALSE)</f>
        <v>#REF!</v>
      </c>
      <c r="F96" s="18" t="s">
        <v>772</v>
      </c>
      <c r="H96" s="21">
        <f>+'EP6PERSONAL '!D30</f>
        <v>50050.560000000005</v>
      </c>
      <c r="I96">
        <v>0</v>
      </c>
      <c r="J96">
        <v>0</v>
      </c>
      <c r="K96">
        <f t="shared" si="3"/>
        <v>50050.560000000005</v>
      </c>
      <c r="L96" s="21"/>
    </row>
    <row r="97" spans="1:12" ht="12.75">
      <c r="A97" s="35" t="e">
        <f>+#REF!</f>
        <v>#REF!</v>
      </c>
      <c r="B97" s="18" t="e">
        <f>CONCATENATE(MID(#REF!,1,2),"0000")</f>
        <v>#REF!</v>
      </c>
      <c r="D97" s="18" t="s">
        <v>349</v>
      </c>
      <c r="E97" s="18" t="e">
        <f>VLOOKUP(#REF!,'EMPRESA- PROGRAMA'!$B$2:$C$24,2,FALSE)</f>
        <v>#REF!</v>
      </c>
      <c r="F97" s="18" t="s">
        <v>773</v>
      </c>
      <c r="H97" s="21">
        <f>+'EP6PERSONAL '!D31</f>
        <v>59750.56999999999</v>
      </c>
      <c r="I97">
        <v>0</v>
      </c>
      <c r="J97">
        <v>0</v>
      </c>
      <c r="K97">
        <f t="shared" si="3"/>
        <v>59750.56999999999</v>
      </c>
      <c r="L97" s="21"/>
    </row>
    <row r="98" spans="1:12" ht="12.75">
      <c r="A98" s="35" t="e">
        <f>+#REF!</f>
        <v>#REF!</v>
      </c>
      <c r="B98" s="18" t="e">
        <f>CONCATENATE(MID(#REF!,1,2),"0000")</f>
        <v>#REF!</v>
      </c>
      <c r="D98" s="18" t="s">
        <v>349</v>
      </c>
      <c r="E98" s="18" t="e">
        <f>VLOOKUP(#REF!,'EMPRESA- PROGRAMA'!$B$2:$C$24,2,FALSE)</f>
        <v>#REF!</v>
      </c>
      <c r="F98" s="18" t="s">
        <v>774</v>
      </c>
      <c r="H98" s="21">
        <f>+'EP6PERSONAL '!D32</f>
        <v>136442.53</v>
      </c>
      <c r="I98">
        <v>0</v>
      </c>
      <c r="J98">
        <v>0</v>
      </c>
      <c r="K98">
        <f t="shared" si="3"/>
        <v>136442.53</v>
      </c>
      <c r="L98" s="21"/>
    </row>
    <row r="99" spans="1:12" ht="12.75">
      <c r="A99" s="35" t="e">
        <f>+#REF!</f>
        <v>#REF!</v>
      </c>
      <c r="B99" s="18" t="e">
        <f>CONCATENATE(MID(#REF!,1,2),"0000")</f>
        <v>#REF!</v>
      </c>
      <c r="D99" s="18" t="s">
        <v>349</v>
      </c>
      <c r="E99" s="18" t="e">
        <f>VLOOKUP(#REF!,'EMPRESA- PROGRAMA'!$B$2:$C$24,2,FALSE)</f>
        <v>#REF!</v>
      </c>
      <c r="F99" s="18" t="s">
        <v>775</v>
      </c>
      <c r="H99" s="21">
        <f>+'EP6PERSONAL '!D33</f>
        <v>148937.20999999996</v>
      </c>
      <c r="I99">
        <v>0</v>
      </c>
      <c r="J99">
        <v>0</v>
      </c>
      <c r="K99">
        <f t="shared" si="3"/>
        <v>148937.20999999996</v>
      </c>
      <c r="L99" s="21"/>
    </row>
    <row r="100" spans="1:12" ht="12.75">
      <c r="A100" s="35" t="e">
        <f>+#REF!</f>
        <v>#REF!</v>
      </c>
      <c r="B100" s="18" t="e">
        <f>CONCATENATE(MID(#REF!,1,2),"0000")</f>
        <v>#REF!</v>
      </c>
      <c r="D100" s="18" t="s">
        <v>349</v>
      </c>
      <c r="E100" s="18" t="e">
        <f>VLOOKUP(#REF!,'EMPRESA- PROGRAMA'!$B$2:$C$24,2,FALSE)</f>
        <v>#REF!</v>
      </c>
      <c r="F100" s="18" t="s">
        <v>776</v>
      </c>
      <c r="H100" s="21">
        <f>+'EP6PERSONAL '!D34</f>
        <v>464.99</v>
      </c>
      <c r="I100">
        <v>0</v>
      </c>
      <c r="J100">
        <v>0</v>
      </c>
      <c r="K100">
        <f t="shared" si="3"/>
        <v>464.99</v>
      </c>
      <c r="L100" s="21"/>
    </row>
    <row r="101" spans="1:12" ht="12.75">
      <c r="A101" s="35" t="e">
        <f>+#REF!</f>
        <v>#REF!</v>
      </c>
      <c r="B101" s="18" t="e">
        <f>CONCATENATE(MID(#REF!,1,2),"0000")</f>
        <v>#REF!</v>
      </c>
      <c r="D101" s="18" t="s">
        <v>349</v>
      </c>
      <c r="E101" s="18" t="e">
        <f>VLOOKUP(#REF!,'EMPRESA- PROGRAMA'!$B$2:$C$24,2,FALSE)</f>
        <v>#REF!</v>
      </c>
      <c r="F101" s="18" t="s">
        <v>777</v>
      </c>
      <c r="H101" s="21">
        <f>+'EP6PERSONAL '!D36</f>
        <v>0</v>
      </c>
      <c r="I101">
        <v>0</v>
      </c>
      <c r="J101">
        <v>0</v>
      </c>
      <c r="K101">
        <f t="shared" si="3"/>
        <v>0</v>
      </c>
      <c r="L101" s="21"/>
    </row>
    <row r="102" spans="1:11" ht="12.75">
      <c r="A102" s="35" t="e">
        <f>+#REF!</f>
        <v>#REF!</v>
      </c>
      <c r="B102" s="18" t="e">
        <f>CONCATENATE(MID(#REF!,1,2),"0000")</f>
        <v>#REF!</v>
      </c>
      <c r="D102" s="18" t="s">
        <v>349</v>
      </c>
      <c r="E102" s="18" t="e">
        <f>VLOOKUP(#REF!,'EMPRESA- PROGRAMA'!$B$2:$C$24,2,FALSE)</f>
        <v>#REF!</v>
      </c>
      <c r="F102" s="35" t="str">
        <f>+'EP1 PRESUPUESTO ADTIVO GASTOS'!B12</f>
        <v>10000</v>
      </c>
      <c r="H102" s="21">
        <f>+'EP1 PRESUPUESTO ADTIVO GASTOS'!D12</f>
        <v>20889.57</v>
      </c>
      <c r="I102">
        <v>0</v>
      </c>
      <c r="J102">
        <v>0</v>
      </c>
      <c r="K102">
        <f>+H102</f>
        <v>20889.57</v>
      </c>
    </row>
    <row r="103" spans="1:11" ht="12.75">
      <c r="A103" s="35" t="e">
        <f>+#REF!</f>
        <v>#REF!</v>
      </c>
      <c r="B103" s="18" t="e">
        <f>CONCATENATE(MID(#REF!,1,2),"0000")</f>
        <v>#REF!</v>
      </c>
      <c r="D103" s="18" t="s">
        <v>349</v>
      </c>
      <c r="E103" s="18" t="e">
        <f>VLOOKUP(#REF!,'EMPRESA- PROGRAMA'!$B$2:$C$24,2,FALSE)</f>
        <v>#REF!</v>
      </c>
      <c r="F103" s="35" t="str">
        <f>+'EP1 PRESUPUESTO ADTIVO GASTOS'!B13</f>
        <v>11000</v>
      </c>
      <c r="H103" s="21">
        <f>+'EP1 PRESUPUESTO ADTIVO GASTOS'!D13</f>
        <v>0</v>
      </c>
      <c r="I103">
        <v>0</v>
      </c>
      <c r="J103">
        <v>0</v>
      </c>
      <c r="K103">
        <f aca="true" t="shared" si="4" ref="K103:K110">+H103</f>
        <v>0</v>
      </c>
    </row>
    <row r="104" spans="1:11" ht="12.75">
      <c r="A104" s="35" t="e">
        <f>+#REF!</f>
        <v>#REF!</v>
      </c>
      <c r="B104" s="18" t="e">
        <f>CONCATENATE(MID(#REF!,1,2),"0000")</f>
        <v>#REF!</v>
      </c>
      <c r="D104" s="18" t="s">
        <v>349</v>
      </c>
      <c r="E104" s="18" t="e">
        <f>VLOOKUP(#REF!,'EMPRESA- PROGRAMA'!$B$2:$C$24,2,FALSE)</f>
        <v>#REF!</v>
      </c>
      <c r="F104" s="35" t="str">
        <f>+'EP1 PRESUPUESTO ADTIVO GASTOS'!B14</f>
        <v>12000</v>
      </c>
      <c r="H104" s="21">
        <f>+'EP1 PRESUPUESTO ADTIVO GASTOS'!D14</f>
        <v>0</v>
      </c>
      <c r="I104">
        <v>0</v>
      </c>
      <c r="J104">
        <v>0</v>
      </c>
      <c r="K104">
        <f t="shared" si="4"/>
        <v>0</v>
      </c>
    </row>
    <row r="105" spans="1:11" ht="12.75">
      <c r="A105" s="35" t="e">
        <f>+#REF!</f>
        <v>#REF!</v>
      </c>
      <c r="B105" s="18" t="e">
        <f>CONCATENATE(MID(#REF!,1,2),"0000")</f>
        <v>#REF!</v>
      </c>
      <c r="D105" s="18" t="s">
        <v>349</v>
      </c>
      <c r="E105" s="18" t="e">
        <f>VLOOKUP(#REF!,'EMPRESA- PROGRAMA'!$B$2:$C$24,2,FALSE)</f>
        <v>#REF!</v>
      </c>
      <c r="F105" s="35" t="str">
        <f>+'EP1 PRESUPUESTO ADTIVO GASTOS'!B15</f>
        <v>13000</v>
      </c>
      <c r="H105" s="21">
        <f>+'EP1 PRESUPUESTO ADTIVO GASTOS'!D15</f>
        <v>376417.83999999997</v>
      </c>
      <c r="I105">
        <v>0</v>
      </c>
      <c r="J105">
        <v>0</v>
      </c>
      <c r="K105">
        <f t="shared" si="4"/>
        <v>376417.83999999997</v>
      </c>
    </row>
    <row r="106" spans="1:11" ht="12.75">
      <c r="A106" s="35" t="e">
        <f>+#REF!</f>
        <v>#REF!</v>
      </c>
      <c r="B106" s="18" t="e">
        <f>CONCATENATE(MID(#REF!,1,2),"0000")</f>
        <v>#REF!</v>
      </c>
      <c r="D106" s="18" t="s">
        <v>349</v>
      </c>
      <c r="E106" s="18" t="e">
        <f>VLOOKUP(#REF!,'EMPRESA- PROGRAMA'!$B$2:$C$24,2,FALSE)</f>
        <v>#REF!</v>
      </c>
      <c r="F106" s="35" t="str">
        <f>+'EP1 PRESUPUESTO ADTIVO GASTOS'!B16</f>
        <v>14100</v>
      </c>
      <c r="H106" s="21">
        <f>+'EP1 PRESUPUESTO ADTIVO GASTOS'!D16</f>
        <v>0</v>
      </c>
      <c r="I106">
        <v>0</v>
      </c>
      <c r="J106">
        <v>0</v>
      </c>
      <c r="K106">
        <f t="shared" si="4"/>
        <v>0</v>
      </c>
    </row>
    <row r="107" spans="1:11" ht="12.75">
      <c r="A107" s="35" t="e">
        <f>+#REF!</f>
        <v>#REF!</v>
      </c>
      <c r="B107" s="18" t="e">
        <f>CONCATENATE(MID(#REF!,1,2),"0000")</f>
        <v>#REF!</v>
      </c>
      <c r="D107" s="18" t="s">
        <v>349</v>
      </c>
      <c r="E107" s="18" t="e">
        <f>VLOOKUP(#REF!,'EMPRESA- PROGRAMA'!$B$2:$C$24,2,FALSE)</f>
        <v>#REF!</v>
      </c>
      <c r="F107" s="35" t="str">
        <f>+'EP1 PRESUPUESTO ADTIVO GASTOS'!B17</f>
        <v>15000</v>
      </c>
      <c r="H107" s="21">
        <f>+'EP1 PRESUPUESTO ADTIVO GASTOS'!D17</f>
        <v>0</v>
      </c>
      <c r="I107">
        <v>0</v>
      </c>
      <c r="J107">
        <v>0</v>
      </c>
      <c r="K107">
        <f t="shared" si="4"/>
        <v>0</v>
      </c>
    </row>
    <row r="108" spans="1:11" ht="12.75">
      <c r="A108" s="35" t="e">
        <f>+#REF!</f>
        <v>#REF!</v>
      </c>
      <c r="B108" s="18" t="e">
        <f>CONCATENATE(MID(#REF!,1,2),"0000")</f>
        <v>#REF!</v>
      </c>
      <c r="D108" s="18" t="s">
        <v>349</v>
      </c>
      <c r="E108" s="18" t="e">
        <f>VLOOKUP(#REF!,'EMPRESA- PROGRAMA'!$B$2:$C$24,2,FALSE)</f>
        <v>#REF!</v>
      </c>
      <c r="F108" s="35" t="str">
        <f>+'EP1 PRESUPUESTO ADTIVO GASTOS'!B18</f>
        <v>16000</v>
      </c>
      <c r="H108" s="21">
        <f>+'EP1 PRESUPUESTO ADTIVO GASTOS'!D18</f>
        <v>125422</v>
      </c>
      <c r="I108">
        <v>0</v>
      </c>
      <c r="J108">
        <v>0</v>
      </c>
      <c r="K108">
        <f t="shared" si="4"/>
        <v>125422</v>
      </c>
    </row>
    <row r="109" spans="1:11" ht="12.75">
      <c r="A109" s="35" t="e">
        <f>+#REF!</f>
        <v>#REF!</v>
      </c>
      <c r="B109" s="18" t="e">
        <f>CONCATENATE(MID(#REF!,1,2),"0000")</f>
        <v>#REF!</v>
      </c>
      <c r="D109" s="18" t="s">
        <v>349</v>
      </c>
      <c r="E109" s="18" t="e">
        <f>VLOOKUP(#REF!,'EMPRESA- PROGRAMA'!$B$2:$C$24,2,FALSE)</f>
        <v>#REF!</v>
      </c>
      <c r="F109" s="35" t="str">
        <f>+'EP1 PRESUPUESTO ADTIVO GASTOS'!B19</f>
        <v>17000</v>
      </c>
      <c r="H109" s="21">
        <f>+'EP1 PRESUPUESTO ADTIVO GASTOS'!D19</f>
        <v>0</v>
      </c>
      <c r="I109">
        <v>0</v>
      </c>
      <c r="J109">
        <v>0</v>
      </c>
      <c r="K109">
        <f t="shared" si="4"/>
        <v>0</v>
      </c>
    </row>
    <row r="110" spans="1:11" ht="12.75">
      <c r="A110" s="35" t="e">
        <f>+#REF!</f>
        <v>#REF!</v>
      </c>
      <c r="B110" s="18" t="e">
        <f>CONCATENATE(MID(#REF!,1,2),"0000")</f>
        <v>#REF!</v>
      </c>
      <c r="D110" s="18" t="s">
        <v>349</v>
      </c>
      <c r="E110" s="18" t="e">
        <f>VLOOKUP(#REF!,'EMPRESA- PROGRAMA'!$B$2:$C$24,2,FALSE)</f>
        <v>#REF!</v>
      </c>
      <c r="F110" s="35">
        <f>+'EP1 PRESUPUESTO ADTIVO GASTOS'!B20</f>
        <v>18000</v>
      </c>
      <c r="H110" s="21">
        <f>+'EP1 PRESUPUESTO ADTIVO GASTOS'!D20</f>
        <v>0</v>
      </c>
      <c r="I110">
        <v>0</v>
      </c>
      <c r="J110">
        <v>0</v>
      </c>
      <c r="K110">
        <f t="shared" si="4"/>
        <v>0</v>
      </c>
    </row>
    <row r="111" spans="1:11" ht="12.75">
      <c r="A111" s="35" t="e">
        <f>+#REF!</f>
        <v>#REF!</v>
      </c>
      <c r="B111" s="18" t="e">
        <f>CONCATENATE(MID(#REF!,1,2),"0000")</f>
        <v>#REF!</v>
      </c>
      <c r="D111" s="18" t="s">
        <v>349</v>
      </c>
      <c r="E111" s="18" t="e">
        <f>VLOOKUP(#REF!,'EMPRESA- PROGRAMA'!$B$2:$C$24,2,FALSE)</f>
        <v>#REF!</v>
      </c>
      <c r="F111" s="35" t="str">
        <f>+'EP1 PRESUPUESTO ADTIVO GASTOS'!B22</f>
        <v>20000</v>
      </c>
      <c r="G111" s="35"/>
      <c r="H111" s="21">
        <f>+'EP1 PRESUPUESTO ADTIVO GASTOS'!D22</f>
        <v>0</v>
      </c>
      <c r="I111">
        <v>0</v>
      </c>
      <c r="J111">
        <v>0</v>
      </c>
      <c r="K111">
        <f aca="true" t="shared" si="5" ref="K111:K142">+H111</f>
        <v>0</v>
      </c>
    </row>
    <row r="112" spans="1:11" ht="12.75">
      <c r="A112" s="35" t="e">
        <f>+#REF!</f>
        <v>#REF!</v>
      </c>
      <c r="B112" s="18" t="e">
        <f>CONCATENATE(MID(#REF!,1,2),"0000")</f>
        <v>#REF!</v>
      </c>
      <c r="D112" s="18" t="s">
        <v>349</v>
      </c>
      <c r="E112" s="18" t="e">
        <f>VLOOKUP(#REF!,'EMPRESA- PROGRAMA'!$B$2:$C$24,2,FALSE)</f>
        <v>#REF!</v>
      </c>
      <c r="F112" s="35" t="str">
        <f>+'EP1 PRESUPUESTO ADTIVO GASTOS'!B23</f>
        <v>21000</v>
      </c>
      <c r="G112" s="35"/>
      <c r="H112" s="21">
        <f>+'EP1 PRESUPUESTO ADTIVO GASTOS'!D23</f>
        <v>20946</v>
      </c>
      <c r="I112">
        <v>0</v>
      </c>
      <c r="J112">
        <v>0</v>
      </c>
      <c r="K112">
        <f t="shared" si="5"/>
        <v>20946</v>
      </c>
    </row>
    <row r="113" spans="1:11" ht="12.75">
      <c r="A113" s="35" t="e">
        <f>+#REF!</f>
        <v>#REF!</v>
      </c>
      <c r="B113" s="18" t="e">
        <f>CONCATENATE(MID(#REF!,1,2),"0000")</f>
        <v>#REF!</v>
      </c>
      <c r="D113" s="18" t="s">
        <v>349</v>
      </c>
      <c r="E113" s="18" t="e">
        <f>VLOOKUP(#REF!,'EMPRESA- PROGRAMA'!$B$2:$C$24,2,FALSE)</f>
        <v>#REF!</v>
      </c>
      <c r="F113" s="35" t="str">
        <f>+'EP1 PRESUPUESTO ADTIVO GASTOS'!B24</f>
        <v>22000</v>
      </c>
      <c r="H113" s="21">
        <f>+'EP1 PRESUPUESTO ADTIVO GASTOS'!D24</f>
        <v>946019.93</v>
      </c>
      <c r="I113">
        <v>0</v>
      </c>
      <c r="J113">
        <v>0</v>
      </c>
      <c r="K113">
        <f t="shared" si="5"/>
        <v>946019.93</v>
      </c>
    </row>
    <row r="114" spans="1:11" ht="12.75">
      <c r="A114" s="35" t="e">
        <f>+#REF!</f>
        <v>#REF!</v>
      </c>
      <c r="B114" s="18" t="e">
        <f>CONCATENATE(MID(#REF!,1,2),"0000")</f>
        <v>#REF!</v>
      </c>
      <c r="D114" s="18" t="s">
        <v>349</v>
      </c>
      <c r="E114" s="18" t="e">
        <f>VLOOKUP(#REF!,'EMPRESA- PROGRAMA'!$B$2:$C$24,2,FALSE)</f>
        <v>#REF!</v>
      </c>
      <c r="F114" s="35" t="str">
        <f>+'EP1 PRESUPUESTO ADTIVO GASTOS'!B25</f>
        <v>23000</v>
      </c>
      <c r="H114" s="21">
        <f>+'EP1 PRESUPUESTO ADTIVO GASTOS'!D25</f>
        <v>0</v>
      </c>
      <c r="I114">
        <v>0</v>
      </c>
      <c r="J114">
        <v>0</v>
      </c>
      <c r="K114">
        <f t="shared" si="5"/>
        <v>0</v>
      </c>
    </row>
    <row r="115" spans="1:11" ht="12.75">
      <c r="A115" s="35" t="e">
        <f>+#REF!</f>
        <v>#REF!</v>
      </c>
      <c r="B115" s="18" t="e">
        <f>CONCATENATE(MID(#REF!,1,2),"0000")</f>
        <v>#REF!</v>
      </c>
      <c r="D115" s="18" t="s">
        <v>349</v>
      </c>
      <c r="E115" s="18" t="e">
        <f>VLOOKUP(#REF!,'EMPRESA- PROGRAMA'!$B$2:$C$24,2,FALSE)</f>
        <v>#REF!</v>
      </c>
      <c r="F115" s="35" t="str">
        <f>+'EP1 PRESUPUESTO ADTIVO GASTOS'!B26</f>
        <v>24000</v>
      </c>
      <c r="H115" s="21">
        <f>+'EP1 PRESUPUESTO ADTIVO GASTOS'!D26</f>
        <v>34109.07</v>
      </c>
      <c r="I115">
        <v>0</v>
      </c>
      <c r="J115">
        <v>0</v>
      </c>
      <c r="K115">
        <f t="shared" si="5"/>
        <v>34109.07</v>
      </c>
    </row>
    <row r="116" spans="1:11" ht="12.75">
      <c r="A116" s="35" t="e">
        <f>+#REF!</f>
        <v>#REF!</v>
      </c>
      <c r="B116" s="18" t="e">
        <f>CONCATENATE(MID(#REF!,1,2),"0000")</f>
        <v>#REF!</v>
      </c>
      <c r="D116" s="18" t="s">
        <v>349</v>
      </c>
      <c r="E116" s="18" t="e">
        <f>VLOOKUP(#REF!,'EMPRESA- PROGRAMA'!$B$2:$C$24,2,FALSE)</f>
        <v>#REF!</v>
      </c>
      <c r="F116" s="35" t="str">
        <f>+'EP1 PRESUPUESTO ADTIVO GASTOS'!B27</f>
        <v>25000</v>
      </c>
      <c r="H116" s="21">
        <f>+'EP1 PRESUPUESTO ADTIVO GASTOS'!D27</f>
        <v>0</v>
      </c>
      <c r="I116">
        <v>0</v>
      </c>
      <c r="J116">
        <v>0</v>
      </c>
      <c r="K116">
        <f t="shared" si="5"/>
        <v>0</v>
      </c>
    </row>
    <row r="117" spans="1:11" ht="12.75">
      <c r="A117" s="35" t="e">
        <f>+#REF!</f>
        <v>#REF!</v>
      </c>
      <c r="B117" s="18" t="e">
        <f>CONCATENATE(MID(#REF!,1,2),"0000")</f>
        <v>#REF!</v>
      </c>
      <c r="D117" s="18" t="s">
        <v>349</v>
      </c>
      <c r="E117" s="18" t="e">
        <f>VLOOKUP(#REF!,'EMPRESA- PROGRAMA'!$B$2:$C$24,2,FALSE)</f>
        <v>#REF!</v>
      </c>
      <c r="F117" s="35" t="str">
        <f>+'EP1 PRESUPUESTO ADTIVO GASTOS'!B28</f>
        <v>26000</v>
      </c>
      <c r="H117" s="21">
        <f>+'EP1 PRESUPUESTO ADTIVO GASTOS'!D28</f>
        <v>0</v>
      </c>
      <c r="I117">
        <v>0</v>
      </c>
      <c r="J117">
        <v>0</v>
      </c>
      <c r="K117">
        <f t="shared" si="5"/>
        <v>0</v>
      </c>
    </row>
    <row r="118" spans="1:11" ht="12.75">
      <c r="A118" s="35" t="e">
        <f>+#REF!</f>
        <v>#REF!</v>
      </c>
      <c r="B118" s="18" t="e">
        <f>CONCATENATE(MID(#REF!,1,2),"0000")</f>
        <v>#REF!</v>
      </c>
      <c r="D118" s="18" t="s">
        <v>349</v>
      </c>
      <c r="E118" s="18" t="e">
        <f>VLOOKUP(#REF!,'EMPRESA- PROGRAMA'!$B$2:$C$24,2,FALSE)</f>
        <v>#REF!</v>
      </c>
      <c r="F118" s="35" t="str">
        <f>+'EP1 PRESUPUESTO ADTIVO GASTOS'!B29</f>
        <v>27000</v>
      </c>
      <c r="H118" s="21">
        <f>+'EP1 PRESUPUESTO ADTIVO GASTOS'!D29</f>
        <v>0</v>
      </c>
      <c r="I118">
        <v>0</v>
      </c>
      <c r="J118">
        <v>0</v>
      </c>
      <c r="K118">
        <f t="shared" si="5"/>
        <v>0</v>
      </c>
    </row>
    <row r="119" spans="1:11" ht="12.75">
      <c r="A119" s="35" t="e">
        <f>+#REF!</f>
        <v>#REF!</v>
      </c>
      <c r="B119" s="18" t="e">
        <f>CONCATENATE(MID(#REF!,1,2),"0000")</f>
        <v>#REF!</v>
      </c>
      <c r="D119" s="18" t="s">
        <v>349</v>
      </c>
      <c r="E119" s="18" t="e">
        <f>VLOOKUP(#REF!,'EMPRESA- PROGRAMA'!$B$2:$C$24,2,FALSE)</f>
        <v>#REF!</v>
      </c>
      <c r="F119" s="35" t="str">
        <f>+'EP1 PRESUPUESTO ADTIVO GASTOS'!B31</f>
        <v>30000</v>
      </c>
      <c r="H119" s="21">
        <f>+'EP1 PRESUPUESTO ADTIVO GASTOS'!D31</f>
        <v>0</v>
      </c>
      <c r="I119">
        <v>0</v>
      </c>
      <c r="J119">
        <v>0</v>
      </c>
      <c r="K119">
        <f t="shared" si="5"/>
        <v>0</v>
      </c>
    </row>
    <row r="120" spans="1:11" ht="12.75">
      <c r="A120" s="35" t="e">
        <f>+#REF!</f>
        <v>#REF!</v>
      </c>
      <c r="B120" s="18" t="e">
        <f>CONCATENATE(MID(#REF!,1,2),"0000")</f>
        <v>#REF!</v>
      </c>
      <c r="D120" s="18" t="s">
        <v>349</v>
      </c>
      <c r="E120" s="18" t="e">
        <f>VLOOKUP(#REF!,'EMPRESA- PROGRAMA'!$B$2:$C$24,2,FALSE)</f>
        <v>#REF!</v>
      </c>
      <c r="F120" s="35" t="str">
        <f>+'EP1 PRESUPUESTO ADTIVO GASTOS'!B32</f>
        <v>31000</v>
      </c>
      <c r="H120" s="21">
        <f>+'EP1 PRESUPUESTO ADTIVO GASTOS'!D32</f>
        <v>0</v>
      </c>
      <c r="I120">
        <v>0</v>
      </c>
      <c r="J120">
        <v>0</v>
      </c>
      <c r="K120">
        <f t="shared" si="5"/>
        <v>0</v>
      </c>
    </row>
    <row r="121" spans="1:11" ht="12.75">
      <c r="A121" s="35" t="e">
        <f>+#REF!</f>
        <v>#REF!</v>
      </c>
      <c r="B121" s="18" t="e">
        <f>CONCATENATE(MID(#REF!,1,2),"0000")</f>
        <v>#REF!</v>
      </c>
      <c r="D121" s="18" t="s">
        <v>349</v>
      </c>
      <c r="E121" s="18" t="e">
        <f>VLOOKUP(#REF!,'EMPRESA- PROGRAMA'!$B$2:$C$24,2,FALSE)</f>
        <v>#REF!</v>
      </c>
      <c r="F121" s="35" t="str">
        <f>+'EP1 PRESUPUESTO ADTIVO GASTOS'!B33</f>
        <v>32000</v>
      </c>
      <c r="H121" s="21">
        <f>+'EP1 PRESUPUESTO ADTIVO GASTOS'!D33</f>
        <v>0</v>
      </c>
      <c r="I121">
        <v>0</v>
      </c>
      <c r="J121">
        <v>0</v>
      </c>
      <c r="K121">
        <f t="shared" si="5"/>
        <v>0</v>
      </c>
    </row>
    <row r="122" spans="1:11" ht="12.75">
      <c r="A122" s="35" t="e">
        <f>+#REF!</f>
        <v>#REF!</v>
      </c>
      <c r="B122" s="18" t="e">
        <f>CONCATENATE(MID(#REF!,1,2),"0000")</f>
        <v>#REF!</v>
      </c>
      <c r="D122" s="18" t="s">
        <v>349</v>
      </c>
      <c r="E122" s="18" t="e">
        <f>VLOOKUP(#REF!,'EMPRESA- PROGRAMA'!$B$2:$C$24,2,FALSE)</f>
        <v>#REF!</v>
      </c>
      <c r="F122" s="35" t="str">
        <f>+'EP1 PRESUPUESTO ADTIVO GASTOS'!B34</f>
        <v>33000</v>
      </c>
      <c r="H122" s="21">
        <f>+'EP1 PRESUPUESTO ADTIVO GASTOS'!D34</f>
        <v>0</v>
      </c>
      <c r="I122">
        <v>0</v>
      </c>
      <c r="J122">
        <v>0</v>
      </c>
      <c r="K122">
        <f t="shared" si="5"/>
        <v>0</v>
      </c>
    </row>
    <row r="123" spans="1:11" ht="12.75">
      <c r="A123" s="35" t="e">
        <f>+#REF!</f>
        <v>#REF!</v>
      </c>
      <c r="B123" s="18" t="e">
        <f>CONCATENATE(MID(#REF!,1,2),"0000")</f>
        <v>#REF!</v>
      </c>
      <c r="D123" s="18" t="s">
        <v>349</v>
      </c>
      <c r="E123" s="18" t="e">
        <f>VLOOKUP(#REF!,'EMPRESA- PROGRAMA'!$B$2:$C$24,2,FALSE)</f>
        <v>#REF!</v>
      </c>
      <c r="F123" s="35" t="str">
        <f>+'EP1 PRESUPUESTO ADTIVO GASTOS'!B35</f>
        <v>34000</v>
      </c>
      <c r="H123" s="21">
        <f>+'EP1 PRESUPUESTO ADTIVO GASTOS'!D35</f>
        <v>0</v>
      </c>
      <c r="I123">
        <v>0</v>
      </c>
      <c r="J123">
        <v>0</v>
      </c>
      <c r="K123">
        <f t="shared" si="5"/>
        <v>0</v>
      </c>
    </row>
    <row r="124" spans="1:11" ht="12.75">
      <c r="A124" s="35" t="e">
        <f>+#REF!</f>
        <v>#REF!</v>
      </c>
      <c r="B124" s="18" t="e">
        <f>CONCATENATE(MID(#REF!,1,2),"0000")</f>
        <v>#REF!</v>
      </c>
      <c r="D124" s="18" t="s">
        <v>349</v>
      </c>
      <c r="E124" s="18" t="e">
        <f>VLOOKUP(#REF!,'EMPRESA- PROGRAMA'!$B$2:$C$24,2,FALSE)</f>
        <v>#REF!</v>
      </c>
      <c r="F124" s="35" t="str">
        <f>+'EP1 PRESUPUESTO ADTIVO GASTOS'!B36</f>
        <v>35000</v>
      </c>
      <c r="H124" s="21">
        <f>+'EP1 PRESUPUESTO ADTIVO GASTOS'!D36</f>
        <v>42.1</v>
      </c>
      <c r="I124">
        <v>0</v>
      </c>
      <c r="J124">
        <v>0</v>
      </c>
      <c r="K124">
        <f t="shared" si="5"/>
        <v>42.1</v>
      </c>
    </row>
    <row r="125" spans="1:11" ht="12.75">
      <c r="A125" s="35" t="e">
        <f>+#REF!</f>
        <v>#REF!</v>
      </c>
      <c r="B125" s="18" t="e">
        <f>CONCATENATE(MID(#REF!,1,2),"0000")</f>
        <v>#REF!</v>
      </c>
      <c r="D125" s="18" t="s">
        <v>349</v>
      </c>
      <c r="E125" s="18" t="e">
        <f>VLOOKUP(#REF!,'EMPRESA- PROGRAMA'!$B$2:$C$24,2,FALSE)</f>
        <v>#REF!</v>
      </c>
      <c r="F125" s="35" t="str">
        <f>+'EP1 PRESUPUESTO ADTIVO GASTOS'!B51</f>
        <v>60000</v>
      </c>
      <c r="H125" s="21">
        <f>+'EP1 PRESUPUESTO ADTIVO GASTOS'!D51</f>
        <v>0</v>
      </c>
      <c r="I125">
        <v>0</v>
      </c>
      <c r="J125">
        <v>0</v>
      </c>
      <c r="K125">
        <f t="shared" si="5"/>
        <v>0</v>
      </c>
    </row>
    <row r="126" spans="1:11" ht="12.75">
      <c r="A126" s="35" t="e">
        <f>+#REF!</f>
        <v>#REF!</v>
      </c>
      <c r="B126" s="18" t="e">
        <f>CONCATENATE(MID(#REF!,1,2),"0000")</f>
        <v>#REF!</v>
      </c>
      <c r="D126" s="18" t="s">
        <v>349</v>
      </c>
      <c r="E126" s="18" t="e">
        <f>VLOOKUP(#REF!,'EMPRESA- PROGRAMA'!$B$2:$C$24,2,FALSE)</f>
        <v>#REF!</v>
      </c>
      <c r="F126" s="35" t="str">
        <f>+'EP1 PRESUPUESTO ADTIVO GASTOS'!B52</f>
        <v>61000</v>
      </c>
      <c r="H126" s="21">
        <f>+'EP1 PRESUPUESTO ADTIVO GASTOS'!D52</f>
        <v>0</v>
      </c>
      <c r="I126">
        <v>0</v>
      </c>
      <c r="J126">
        <v>0</v>
      </c>
      <c r="K126">
        <f t="shared" si="5"/>
        <v>0</v>
      </c>
    </row>
    <row r="127" spans="1:11" ht="12.75">
      <c r="A127" s="35" t="e">
        <f>+#REF!</f>
        <v>#REF!</v>
      </c>
      <c r="B127" s="18" t="e">
        <f>CONCATENATE(MID(#REF!,1,2),"0000")</f>
        <v>#REF!</v>
      </c>
      <c r="D127" s="18" t="s">
        <v>349</v>
      </c>
      <c r="E127" s="18" t="e">
        <f>VLOOKUP(#REF!,'EMPRESA- PROGRAMA'!$B$2:$C$24,2,FALSE)</f>
        <v>#REF!</v>
      </c>
      <c r="F127" s="35" t="str">
        <f>+'EP1 PRESUPUESTO ADTIVO GASTOS'!B53</f>
        <v>62000</v>
      </c>
      <c r="H127" s="21">
        <f>+'EP1 PRESUPUESTO ADTIVO GASTOS'!D53</f>
        <v>0</v>
      </c>
      <c r="I127">
        <v>0</v>
      </c>
      <c r="J127">
        <v>0</v>
      </c>
      <c r="K127">
        <f t="shared" si="5"/>
        <v>0</v>
      </c>
    </row>
    <row r="128" spans="1:11" ht="12.75">
      <c r="A128" s="35" t="e">
        <f>+#REF!</f>
        <v>#REF!</v>
      </c>
      <c r="B128" s="18" t="e">
        <f>CONCATENATE(MID(#REF!,1,2),"0000")</f>
        <v>#REF!</v>
      </c>
      <c r="D128" s="18" t="s">
        <v>349</v>
      </c>
      <c r="E128" s="18" t="e">
        <f>VLOOKUP(#REF!,'EMPRESA- PROGRAMA'!$B$2:$C$24,2,FALSE)</f>
        <v>#REF!</v>
      </c>
      <c r="F128" s="35" t="str">
        <f>+'EP1 PRESUPUESTO ADTIVO GASTOS'!B54</f>
        <v>63000</v>
      </c>
      <c r="H128" s="21">
        <f>+'EP1 PRESUPUESTO ADTIVO GASTOS'!D54</f>
        <v>27189</v>
      </c>
      <c r="I128">
        <v>0</v>
      </c>
      <c r="J128">
        <v>0</v>
      </c>
      <c r="K128">
        <f t="shared" si="5"/>
        <v>27189</v>
      </c>
    </row>
    <row r="129" spans="1:11" ht="12.75">
      <c r="A129" s="35" t="e">
        <f>+#REF!</f>
        <v>#REF!</v>
      </c>
      <c r="B129" s="18" t="e">
        <f>CONCATENATE(MID(#REF!,1,2),"0000")</f>
        <v>#REF!</v>
      </c>
      <c r="D129" s="18" t="s">
        <v>349</v>
      </c>
      <c r="E129" s="18" t="e">
        <f>VLOOKUP(#REF!,'EMPRESA- PROGRAMA'!$B$2:$C$24,2,FALSE)</f>
        <v>#REF!</v>
      </c>
      <c r="F129" s="35" t="str">
        <f>+'EP1 PRESUPUESTO ADTIVO GASTOS'!B55</f>
        <v>64000</v>
      </c>
      <c r="H129" s="21">
        <f>+'EP1 PRESUPUESTO ADTIVO GASTOS'!D55</f>
        <v>0</v>
      </c>
      <c r="I129">
        <v>0</v>
      </c>
      <c r="J129">
        <v>0</v>
      </c>
      <c r="K129">
        <f t="shared" si="5"/>
        <v>0</v>
      </c>
    </row>
    <row r="130" spans="1:11" ht="12.75">
      <c r="A130" s="35" t="e">
        <f>+#REF!</f>
        <v>#REF!</v>
      </c>
      <c r="B130" s="18" t="e">
        <f>CONCATENATE(MID(#REF!,1,2),"0000")</f>
        <v>#REF!</v>
      </c>
      <c r="D130" s="18" t="s">
        <v>349</v>
      </c>
      <c r="E130" s="18" t="e">
        <f>VLOOKUP(#REF!,'EMPRESA- PROGRAMA'!$B$2:$C$24,2,FALSE)</f>
        <v>#REF!</v>
      </c>
      <c r="F130" s="35" t="str">
        <f>+'EP1 PRESUPUESTO ADTIVO GASTOS'!B56</f>
        <v>65000</v>
      </c>
      <c r="H130" s="21">
        <f>+'EP1 PRESUPUESTO ADTIVO GASTOS'!D56</f>
        <v>0</v>
      </c>
      <c r="I130">
        <v>0</v>
      </c>
      <c r="J130">
        <v>0</v>
      </c>
      <c r="K130">
        <f t="shared" si="5"/>
        <v>0</v>
      </c>
    </row>
    <row r="131" spans="1:11" ht="12.75">
      <c r="A131" s="35" t="e">
        <f>+#REF!</f>
        <v>#REF!</v>
      </c>
      <c r="B131" s="18" t="e">
        <f>CONCATENATE(MID(#REF!,1,2),"0000")</f>
        <v>#REF!</v>
      </c>
      <c r="D131" s="18" t="s">
        <v>349</v>
      </c>
      <c r="E131" s="18" t="e">
        <f>VLOOKUP(#REF!,'EMPRESA- PROGRAMA'!$B$2:$C$24,2,FALSE)</f>
        <v>#REF!</v>
      </c>
      <c r="F131" s="35" t="str">
        <f>+'EP1 PRESUPUESTO ADTIVO GASTOS'!B57</f>
        <v>66000</v>
      </c>
      <c r="H131" s="21">
        <f>+'EP1 PRESUPUESTO ADTIVO GASTOS'!D57</f>
        <v>0</v>
      </c>
      <c r="I131">
        <v>0</v>
      </c>
      <c r="J131">
        <v>0</v>
      </c>
      <c r="K131">
        <f t="shared" si="5"/>
        <v>0</v>
      </c>
    </row>
    <row r="132" spans="1:11" ht="12.75">
      <c r="A132" s="35" t="e">
        <f>+#REF!</f>
        <v>#REF!</v>
      </c>
      <c r="B132" s="18" t="e">
        <f>CONCATENATE(MID(#REF!,1,2),"0000")</f>
        <v>#REF!</v>
      </c>
      <c r="D132" s="18" t="s">
        <v>349</v>
      </c>
      <c r="E132" s="18" t="e">
        <f>VLOOKUP(#REF!,'EMPRESA- PROGRAMA'!$B$2:$C$24,2,FALSE)</f>
        <v>#REF!</v>
      </c>
      <c r="F132" s="35" t="str">
        <f>+'EP1 PRESUPUESTO ADTIVO GASTOS'!B58</f>
        <v>67000</v>
      </c>
      <c r="H132" s="21">
        <f>+'EP1 PRESUPUESTO ADTIVO GASTOS'!D58</f>
        <v>0</v>
      </c>
      <c r="I132">
        <v>0</v>
      </c>
      <c r="J132">
        <v>0</v>
      </c>
      <c r="K132">
        <f t="shared" si="5"/>
        <v>0</v>
      </c>
    </row>
    <row r="133" spans="1:11" ht="12.75">
      <c r="A133" s="35" t="e">
        <f>+#REF!</f>
        <v>#REF!</v>
      </c>
      <c r="B133" s="18" t="e">
        <f>CONCATENATE(MID(#REF!,1,2),"0000")</f>
        <v>#REF!</v>
      </c>
      <c r="D133" s="18" t="s">
        <v>349</v>
      </c>
      <c r="E133" s="18" t="e">
        <f>VLOOKUP(#REF!,'EMPRESA- PROGRAMA'!$B$2:$C$24,2,FALSE)</f>
        <v>#REF!</v>
      </c>
      <c r="F133" s="35" t="str">
        <f>+'EP1 PRESUPUESTO ADTIVO GASTOS'!B59</f>
        <v>68000</v>
      </c>
      <c r="H133" s="21">
        <f>+'EP1 PRESUPUESTO ADTIVO GASTOS'!D59</f>
        <v>0</v>
      </c>
      <c r="I133">
        <v>0</v>
      </c>
      <c r="J133">
        <v>0</v>
      </c>
      <c r="K133">
        <f t="shared" si="5"/>
        <v>0</v>
      </c>
    </row>
    <row r="134" spans="1:11" ht="12.75">
      <c r="A134" s="35" t="e">
        <f>+#REF!</f>
        <v>#REF!</v>
      </c>
      <c r="B134" s="18" t="e">
        <f>CONCATENATE(MID(#REF!,1,2),"0000")</f>
        <v>#REF!</v>
      </c>
      <c r="D134" s="18" t="s">
        <v>349</v>
      </c>
      <c r="E134" s="18" t="e">
        <f>VLOOKUP(#REF!,'EMPRESA- PROGRAMA'!$B$2:$C$24,2,FALSE)</f>
        <v>#REF!</v>
      </c>
      <c r="F134" s="35" t="str">
        <f>+'EP1 PRESUPUESTO ADTIVO GASTOS'!B75</f>
        <v>80000</v>
      </c>
      <c r="H134" s="21">
        <f>+'EP1 PRESUPUESTO ADTIVO GASTOS'!D75</f>
        <v>0</v>
      </c>
      <c r="I134">
        <v>0</v>
      </c>
      <c r="J134">
        <v>0</v>
      </c>
      <c r="K134">
        <f t="shared" si="5"/>
        <v>0</v>
      </c>
    </row>
    <row r="135" spans="1:11" ht="12.75">
      <c r="A135" s="35" t="e">
        <f>+#REF!</f>
        <v>#REF!</v>
      </c>
      <c r="B135" s="18" t="e">
        <f>CONCATENATE(MID(#REF!,1,2),"0000")</f>
        <v>#REF!</v>
      </c>
      <c r="D135" s="18" t="s">
        <v>349</v>
      </c>
      <c r="E135" s="18" t="e">
        <f>VLOOKUP(#REF!,'EMPRESA- PROGRAMA'!$B$2:$C$24,2,FALSE)</f>
        <v>#REF!</v>
      </c>
      <c r="F135" s="35" t="str">
        <f>+'EP1 PRESUPUESTO ADTIVO GASTOS'!B76</f>
        <v>81000</v>
      </c>
      <c r="H135" s="21">
        <f>+'EP1 PRESUPUESTO ADTIVO GASTOS'!D76</f>
        <v>0</v>
      </c>
      <c r="I135">
        <v>0</v>
      </c>
      <c r="J135">
        <v>0</v>
      </c>
      <c r="K135">
        <f t="shared" si="5"/>
        <v>0</v>
      </c>
    </row>
    <row r="136" spans="1:11" ht="12.75">
      <c r="A136" s="35" t="e">
        <f>+#REF!</f>
        <v>#REF!</v>
      </c>
      <c r="B136" s="18" t="e">
        <f>CONCATENATE(MID(#REF!,1,2),"0000")</f>
        <v>#REF!</v>
      </c>
      <c r="D136" s="18" t="s">
        <v>349</v>
      </c>
      <c r="E136" s="18" t="e">
        <f>VLOOKUP(#REF!,'EMPRESA- PROGRAMA'!$B$2:$C$24,2,FALSE)</f>
        <v>#REF!</v>
      </c>
      <c r="F136" s="35" t="str">
        <f>+'EP1 PRESUPUESTO ADTIVO GASTOS'!B77</f>
        <v>82000</v>
      </c>
      <c r="H136" s="21">
        <f>+'EP1 PRESUPUESTO ADTIVO GASTOS'!D77</f>
        <v>0</v>
      </c>
      <c r="I136">
        <v>0</v>
      </c>
      <c r="J136">
        <v>0</v>
      </c>
      <c r="K136">
        <f t="shared" si="5"/>
        <v>0</v>
      </c>
    </row>
    <row r="137" spans="1:11" ht="12.75">
      <c r="A137" s="35" t="e">
        <f>+#REF!</f>
        <v>#REF!</v>
      </c>
      <c r="B137" s="18" t="e">
        <f>CONCATENATE(MID(#REF!,1,2),"0000")</f>
        <v>#REF!</v>
      </c>
      <c r="D137" s="18" t="s">
        <v>349</v>
      </c>
      <c r="E137" s="18" t="e">
        <f>VLOOKUP(#REF!,'EMPRESA- PROGRAMA'!$B$2:$C$24,2,FALSE)</f>
        <v>#REF!</v>
      </c>
      <c r="F137" s="35" t="str">
        <f>+'EP1 PRESUPUESTO ADTIVO GASTOS'!B78</f>
        <v>83000</v>
      </c>
      <c r="H137" s="21">
        <f>+'EP1 PRESUPUESTO ADTIVO GASTOS'!D78</f>
        <v>0</v>
      </c>
      <c r="I137">
        <v>0</v>
      </c>
      <c r="J137">
        <v>0</v>
      </c>
      <c r="K137">
        <f t="shared" si="5"/>
        <v>0</v>
      </c>
    </row>
    <row r="138" spans="1:11" ht="12.75">
      <c r="A138" s="35" t="e">
        <f>+#REF!</f>
        <v>#REF!</v>
      </c>
      <c r="B138" s="18" t="e">
        <f>CONCATENATE(MID(#REF!,1,2),"0000")</f>
        <v>#REF!</v>
      </c>
      <c r="D138" s="18" t="s">
        <v>349</v>
      </c>
      <c r="E138" s="18" t="e">
        <f>VLOOKUP(#REF!,'EMPRESA- PROGRAMA'!$B$2:$C$24,2,FALSE)</f>
        <v>#REF!</v>
      </c>
      <c r="F138" s="35" t="str">
        <f>+'EP1 PRESUPUESTO ADTIVO GASTOS'!B79</f>
        <v>84000</v>
      </c>
      <c r="H138" s="21">
        <f>+'EP1 PRESUPUESTO ADTIVO GASTOS'!D79</f>
        <v>0</v>
      </c>
      <c r="I138">
        <v>0</v>
      </c>
      <c r="J138">
        <v>0</v>
      </c>
      <c r="K138">
        <f t="shared" si="5"/>
        <v>0</v>
      </c>
    </row>
    <row r="139" spans="1:11" ht="12.75">
      <c r="A139" s="35" t="e">
        <f>+#REF!</f>
        <v>#REF!</v>
      </c>
      <c r="B139" s="18" t="e">
        <f>CONCATENATE(MID(#REF!,1,2),"0000")</f>
        <v>#REF!</v>
      </c>
      <c r="D139" s="18" t="s">
        <v>349</v>
      </c>
      <c r="E139" s="18" t="e">
        <f>VLOOKUP(#REF!,'EMPRESA- PROGRAMA'!$B$2:$C$24,2,FALSE)</f>
        <v>#REF!</v>
      </c>
      <c r="F139" s="35" t="str">
        <f>+'EP1 PRESUPUESTO ADTIVO GASTOS'!B80</f>
        <v>85000</v>
      </c>
      <c r="H139" s="21">
        <f>+'EP1 PRESUPUESTO ADTIVO GASTOS'!D80</f>
        <v>0</v>
      </c>
      <c r="I139">
        <v>0</v>
      </c>
      <c r="J139">
        <v>0</v>
      </c>
      <c r="K139">
        <f t="shared" si="5"/>
        <v>0</v>
      </c>
    </row>
    <row r="140" spans="1:11" ht="12.75">
      <c r="A140" s="35" t="e">
        <f>+#REF!</f>
        <v>#REF!</v>
      </c>
      <c r="B140" s="18" t="e">
        <f>CONCATENATE(MID(#REF!,1,2),"0000")</f>
        <v>#REF!</v>
      </c>
      <c r="D140" s="18" t="s">
        <v>349</v>
      </c>
      <c r="E140" s="18" t="e">
        <f>VLOOKUP(#REF!,'EMPRESA- PROGRAMA'!$B$2:$C$24,2,FALSE)</f>
        <v>#REF!</v>
      </c>
      <c r="F140" s="35" t="str">
        <f>+'EP1 PRESUPUESTO ADTIVO GASTOS'!B81</f>
        <v>86000</v>
      </c>
      <c r="H140" s="21">
        <f>+'EP1 PRESUPUESTO ADTIVO GASTOS'!D81</f>
        <v>0</v>
      </c>
      <c r="I140">
        <v>0</v>
      </c>
      <c r="J140">
        <v>0</v>
      </c>
      <c r="K140">
        <f t="shared" si="5"/>
        <v>0</v>
      </c>
    </row>
    <row r="141" spans="1:11" ht="12.75">
      <c r="A141" s="35" t="e">
        <f>+#REF!</f>
        <v>#REF!</v>
      </c>
      <c r="B141" s="18" t="e">
        <f>CONCATENATE(MID(#REF!,1,2),"0000")</f>
        <v>#REF!</v>
      </c>
      <c r="D141" s="18" t="s">
        <v>349</v>
      </c>
      <c r="E141" s="18" t="e">
        <f>VLOOKUP(#REF!,'EMPRESA- PROGRAMA'!$B$2:$C$24,2,FALSE)</f>
        <v>#REF!</v>
      </c>
      <c r="F141" s="35" t="str">
        <f>+'EP1 PRESUPUESTO ADTIVO GASTOS'!B82</f>
        <v>87000</v>
      </c>
      <c r="H141" s="21">
        <f>+'EP1 PRESUPUESTO ADTIVO GASTOS'!D82</f>
        <v>0</v>
      </c>
      <c r="I141">
        <v>0</v>
      </c>
      <c r="J141">
        <v>0</v>
      </c>
      <c r="K141">
        <f t="shared" si="5"/>
        <v>0</v>
      </c>
    </row>
    <row r="142" spans="1:11" ht="12.75">
      <c r="A142" s="35" t="e">
        <f>+#REF!</f>
        <v>#REF!</v>
      </c>
      <c r="B142" s="18" t="e">
        <f>CONCATENATE(MID(#REF!,1,2),"0000")</f>
        <v>#REF!</v>
      </c>
      <c r="D142" s="18" t="s">
        <v>349</v>
      </c>
      <c r="E142" s="18" t="e">
        <f>VLOOKUP(#REF!,'EMPRESA- PROGRAMA'!$B$2:$C$24,2,FALSE)</f>
        <v>#REF!</v>
      </c>
      <c r="F142" s="35" t="str">
        <f>+'EP1 PRESUPUESTO ADTIVO GASTOS'!B84</f>
        <v>90000</v>
      </c>
      <c r="H142" s="21">
        <f>+'EP1 PRESUPUESTO ADTIVO GASTOS'!D84</f>
        <v>0</v>
      </c>
      <c r="I142">
        <v>0</v>
      </c>
      <c r="J142">
        <v>0</v>
      </c>
      <c r="K142">
        <f t="shared" si="5"/>
        <v>0</v>
      </c>
    </row>
    <row r="143" spans="1:11" ht="12.75">
      <c r="A143" s="35" t="e">
        <f>+#REF!</f>
        <v>#REF!</v>
      </c>
      <c r="B143" s="18" t="e">
        <f>CONCATENATE(MID(#REF!,1,2),"0000")</f>
        <v>#REF!</v>
      </c>
      <c r="D143" s="18" t="s">
        <v>349</v>
      </c>
      <c r="E143" s="18" t="e">
        <f>VLOOKUP(#REF!,'EMPRESA- PROGRAMA'!$B$2:$C$24,2,FALSE)</f>
        <v>#REF!</v>
      </c>
      <c r="F143" s="35" t="str">
        <f>+'EP1 PRESUPUESTO ADTIVO GASTOS'!B85</f>
        <v>91000</v>
      </c>
      <c r="H143" s="21">
        <f>+'EP1 PRESUPUESTO ADTIVO GASTOS'!D85</f>
        <v>0</v>
      </c>
      <c r="I143">
        <v>0</v>
      </c>
      <c r="J143">
        <v>0</v>
      </c>
      <c r="K143">
        <f aca="true" t="shared" si="6" ref="K143:K153">+H143</f>
        <v>0</v>
      </c>
    </row>
    <row r="144" spans="1:11" ht="12.75">
      <c r="A144" s="35" t="e">
        <f>+#REF!</f>
        <v>#REF!</v>
      </c>
      <c r="B144" s="18" t="e">
        <f>CONCATENATE(MID(#REF!,1,2),"0000")</f>
        <v>#REF!</v>
      </c>
      <c r="D144" s="18" t="s">
        <v>349</v>
      </c>
      <c r="E144" s="18" t="e">
        <f>VLOOKUP(#REF!,'EMPRESA- PROGRAMA'!$B$2:$C$24,2,FALSE)</f>
        <v>#REF!</v>
      </c>
      <c r="F144" s="35" t="str">
        <f>+'EP1 PRESUPUESTO ADTIVO GASTOS'!B86</f>
        <v>92000</v>
      </c>
      <c r="H144" s="21">
        <f>+'EP1 PRESUPUESTO ADTIVO GASTOS'!D86</f>
        <v>0</v>
      </c>
      <c r="I144">
        <v>0</v>
      </c>
      <c r="J144">
        <v>0</v>
      </c>
      <c r="K144">
        <f t="shared" si="6"/>
        <v>0</v>
      </c>
    </row>
    <row r="145" spans="1:11" ht="12.75">
      <c r="A145" s="35" t="e">
        <f>+#REF!</f>
        <v>#REF!</v>
      </c>
      <c r="B145" s="18" t="e">
        <f>CONCATENATE(MID(#REF!,1,2),"0000")</f>
        <v>#REF!</v>
      </c>
      <c r="D145" s="18" t="s">
        <v>349</v>
      </c>
      <c r="E145" s="18" t="e">
        <f>VLOOKUP(#REF!,'EMPRESA- PROGRAMA'!$B$2:$C$24,2,FALSE)</f>
        <v>#REF!</v>
      </c>
      <c r="F145" s="35" t="str">
        <f>+'EP1 PRESUPUESTO ADTIVO GASTOS'!B87</f>
        <v>93000</v>
      </c>
      <c r="H145" s="21">
        <f>+'EP1 PRESUPUESTO ADTIVO GASTOS'!D87</f>
        <v>0</v>
      </c>
      <c r="I145">
        <v>0</v>
      </c>
      <c r="J145">
        <v>0</v>
      </c>
      <c r="K145">
        <f t="shared" si="6"/>
        <v>0</v>
      </c>
    </row>
    <row r="146" spans="1:11" ht="12.75">
      <c r="A146" s="35" t="e">
        <f>+#REF!</f>
        <v>#REF!</v>
      </c>
      <c r="B146" s="18" t="e">
        <f>CONCATENATE(MID(#REF!,1,2),"0000")</f>
        <v>#REF!</v>
      </c>
      <c r="D146" s="18" t="s">
        <v>349</v>
      </c>
      <c r="E146" s="18" t="e">
        <f>VLOOKUP(#REF!,'EMPRESA- PROGRAMA'!$B$2:$C$24,2,FALSE)</f>
        <v>#REF!</v>
      </c>
      <c r="F146" s="35" t="str">
        <f>+'EP1 PRESUPUESTO ADTIVO GASTOS'!B88</f>
        <v>94000</v>
      </c>
      <c r="H146" s="21">
        <f>+'EP1 PRESUPUESTO ADTIVO GASTOS'!D88</f>
        <v>0</v>
      </c>
      <c r="I146">
        <v>0</v>
      </c>
      <c r="J146">
        <v>0</v>
      </c>
      <c r="K146">
        <f t="shared" si="6"/>
        <v>0</v>
      </c>
    </row>
    <row r="147" spans="1:11" ht="12.75">
      <c r="A147" s="35" t="e">
        <f>+#REF!</f>
        <v>#REF!</v>
      </c>
      <c r="B147" s="18" t="e">
        <f>CONCATENATE(MID(#REF!,1,2),"0000")</f>
        <v>#REF!</v>
      </c>
      <c r="D147" s="18" t="s">
        <v>349</v>
      </c>
      <c r="E147" s="18" t="e">
        <f>VLOOKUP(#REF!,'EMPRESA- PROGRAMA'!$B$2:$C$24,2,FALSE)</f>
        <v>#REF!</v>
      </c>
      <c r="F147" s="35" t="str">
        <f>+'EP1 PRESUPUESTO ADTIVO GASTOS'!B96</f>
        <v>05000</v>
      </c>
      <c r="H147" s="21">
        <f>+'EP1 PRESUPUESTO ADTIVO GASTOS'!D96</f>
        <v>0</v>
      </c>
      <c r="I147">
        <v>0</v>
      </c>
      <c r="J147">
        <v>0</v>
      </c>
      <c r="K147">
        <f t="shared" si="6"/>
        <v>0</v>
      </c>
    </row>
    <row r="148" spans="1:11" ht="12.75">
      <c r="A148" s="35" t="e">
        <f>+#REF!</f>
        <v>#REF!</v>
      </c>
      <c r="B148" s="18" t="e">
        <f>CONCATENATE(MID(#REF!,1,2),"0000")</f>
        <v>#REF!</v>
      </c>
      <c r="D148" s="18" t="s">
        <v>349</v>
      </c>
      <c r="E148" s="18" t="e">
        <f>VLOOKUP(#REF!,'EMPRESA- PROGRAMA'!$B$2:$C$24,2,FALSE)</f>
        <v>#REF!</v>
      </c>
      <c r="F148" s="35" t="str">
        <f>+'EP1 PRESUPUESTO ADTIVO GASTOS'!B97</f>
        <v>05100</v>
      </c>
      <c r="H148" s="21">
        <f>+'EP1 PRESUPUESTO ADTIVO GASTOS'!D97</f>
        <v>0</v>
      </c>
      <c r="I148">
        <v>0</v>
      </c>
      <c r="J148">
        <v>0</v>
      </c>
      <c r="K148">
        <f t="shared" si="6"/>
        <v>0</v>
      </c>
    </row>
    <row r="149" spans="1:11" ht="12.75">
      <c r="A149" s="35" t="e">
        <f>+#REF!</f>
        <v>#REF!</v>
      </c>
      <c r="B149" s="18" t="e">
        <f>CONCATENATE(MID(#REF!,1,2),"0000")</f>
        <v>#REF!</v>
      </c>
      <c r="D149" s="18" t="s">
        <v>349</v>
      </c>
      <c r="E149" s="18" t="e">
        <f>VLOOKUP(#REF!,'EMPRESA- PROGRAMA'!$B$2:$C$24,2,FALSE)</f>
        <v>#REF!</v>
      </c>
      <c r="F149" s="35" t="str">
        <f>+'EP1 PRESUPUESTO ADTIVO GASTOS'!B98</f>
        <v>05001</v>
      </c>
      <c r="H149" s="21">
        <f>+'EP1 PRESUPUESTO ADTIVO GASTOS'!D98</f>
        <v>0</v>
      </c>
      <c r="I149">
        <v>0</v>
      </c>
      <c r="J149">
        <v>0</v>
      </c>
      <c r="K149">
        <f t="shared" si="6"/>
        <v>0</v>
      </c>
    </row>
    <row r="150" spans="1:11" ht="12.75">
      <c r="A150" s="35" t="e">
        <f>+#REF!</f>
        <v>#REF!</v>
      </c>
      <c r="B150" s="18" t="e">
        <f>CONCATENATE(MID(#REF!,1,2),"0000")</f>
        <v>#REF!</v>
      </c>
      <c r="D150" s="18" t="s">
        <v>349</v>
      </c>
      <c r="E150" s="18" t="e">
        <f>VLOOKUP(#REF!,'EMPRESA- PROGRAMA'!$B$2:$C$24,2,FALSE)</f>
        <v>#REF!</v>
      </c>
      <c r="F150" s="35" t="str">
        <f>+'EP1 PRESUPUESTO ADTIVO GASTOS'!B99</f>
        <v>05002</v>
      </c>
      <c r="H150" s="21">
        <f>+'EP1 PRESUPUESTO ADTIVO GASTOS'!D99</f>
        <v>0</v>
      </c>
      <c r="I150">
        <v>0</v>
      </c>
      <c r="J150">
        <v>0</v>
      </c>
      <c r="K150">
        <f t="shared" si="6"/>
        <v>0</v>
      </c>
    </row>
    <row r="151" spans="1:11" ht="12.75">
      <c r="A151" s="35" t="e">
        <f>+#REF!</f>
        <v>#REF!</v>
      </c>
      <c r="B151" s="18" t="e">
        <f>CONCATENATE(MID(#REF!,1,2),"0000")</f>
        <v>#REF!</v>
      </c>
      <c r="D151" s="18" t="s">
        <v>349</v>
      </c>
      <c r="E151" s="18" t="e">
        <f>VLOOKUP(#REF!,'EMPRESA- PROGRAMA'!$B$2:$C$24,2,FALSE)</f>
        <v>#REF!</v>
      </c>
      <c r="F151" s="35" t="str">
        <f>+'EP1 PRESUPUESTO ADTIVO GASTOS'!B100</f>
        <v>05003</v>
      </c>
      <c r="H151" s="21">
        <f>+'EP1 PRESUPUESTO ADTIVO GASTOS'!D100</f>
        <v>0</v>
      </c>
      <c r="I151">
        <v>0</v>
      </c>
      <c r="J151">
        <v>0</v>
      </c>
      <c r="K151">
        <f t="shared" si="6"/>
        <v>0</v>
      </c>
    </row>
    <row r="152" spans="1:11" ht="12.75">
      <c r="A152" s="35" t="e">
        <f>+#REF!</f>
        <v>#REF!</v>
      </c>
      <c r="B152" s="18" t="e">
        <f>CONCATENATE(MID(#REF!,1,2),"0000")</f>
        <v>#REF!</v>
      </c>
      <c r="D152" s="18" t="s">
        <v>349</v>
      </c>
      <c r="E152" s="18" t="e">
        <f>VLOOKUP(#REF!,'EMPRESA- PROGRAMA'!$B$2:$C$24,2,FALSE)</f>
        <v>#REF!</v>
      </c>
      <c r="F152" s="35" t="str">
        <f>+IF('EP1 PRESUPUESTO ADTIVO GASTOS'!D101&gt;=0,"05004","05101")</f>
        <v>05004</v>
      </c>
      <c r="H152">
        <f>+ABS('EP1 PRESUPUESTO ADTIVO GASTOS'!D101)</f>
        <v>0</v>
      </c>
      <c r="I152">
        <v>0</v>
      </c>
      <c r="J152">
        <v>0</v>
      </c>
      <c r="K152">
        <f t="shared" si="6"/>
        <v>0</v>
      </c>
    </row>
    <row r="153" spans="1:11" ht="12.75">
      <c r="A153" s="35" t="e">
        <f>+#REF!</f>
        <v>#REF!</v>
      </c>
      <c r="B153" s="18" t="e">
        <f>CONCATENATE(MID(#REF!,1,2),"0000")</f>
        <v>#REF!</v>
      </c>
      <c r="D153" s="18" t="s">
        <v>349</v>
      </c>
      <c r="E153" s="18" t="e">
        <f>VLOOKUP(#REF!,'EMPRESA- PROGRAMA'!$B$2:$C$24,2,FALSE)</f>
        <v>#REF!</v>
      </c>
      <c r="F153" s="35" t="str">
        <f>+IF('EP1 PRESUPUESTO ADTIVO GASTOS'!D102&gt;=0,"05099","05199")</f>
        <v>05099</v>
      </c>
      <c r="H153">
        <f>+ABS('EP1 PRESUPUESTO ADTIVO GASTOS'!D102)</f>
        <v>75</v>
      </c>
      <c r="I153">
        <v>0</v>
      </c>
      <c r="J153">
        <v>0</v>
      </c>
      <c r="K153">
        <f t="shared" si="6"/>
        <v>75</v>
      </c>
    </row>
    <row r="154" ht="12.75">
      <c r="F154" s="35"/>
    </row>
    <row r="155" ht="12.75">
      <c r="F155" s="35"/>
    </row>
    <row r="156" ht="12.75">
      <c r="F156" s="35"/>
    </row>
    <row r="157" ht="12.75">
      <c r="F157" s="35"/>
    </row>
    <row r="158" ht="12.75">
      <c r="F158" s="35"/>
    </row>
    <row r="159" ht="12.75">
      <c r="F159" s="3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tabColor indexed="11"/>
  </sheetPr>
  <dimension ref="A1:G119"/>
  <sheetViews>
    <sheetView showZeros="0" zoomScale="75" zoomScaleNormal="75" zoomScalePageLayoutView="0" workbookViewId="0" topLeftCell="A1">
      <selection activeCell="F24" sqref="F24"/>
    </sheetView>
  </sheetViews>
  <sheetFormatPr defaultColWidth="0" defaultRowHeight="12.75" customHeight="1" zeroHeight="1"/>
  <cols>
    <col min="1" max="1" width="74.57421875" style="64" customWidth="1"/>
    <col min="2" max="2" width="14.7109375" style="64" hidden="1" customWidth="1"/>
    <col min="3" max="3" width="15.28125" style="64" customWidth="1"/>
    <col min="4" max="4" width="16.28125" style="64" customWidth="1"/>
    <col min="5" max="5" width="15.00390625" style="64" customWidth="1"/>
    <col min="6" max="6" width="14.28125" style="64" customWidth="1"/>
    <col min="7" max="7" width="9.140625" style="64" customWidth="1"/>
    <col min="8" max="16384" width="0" style="64" hidden="1" customWidth="1"/>
  </cols>
  <sheetData>
    <row r="1" spans="1:7" s="57" customFormat="1" ht="12" customHeight="1">
      <c r="A1" s="598" t="s">
        <v>148</v>
      </c>
      <c r="B1" s="599"/>
      <c r="C1" s="599"/>
      <c r="D1" s="599"/>
      <c r="E1" s="599"/>
      <c r="F1" s="600"/>
      <c r="G1" s="97"/>
    </row>
    <row r="2" spans="1:7" s="57" customFormat="1" ht="12" customHeight="1">
      <c r="A2" s="605" t="s">
        <v>882</v>
      </c>
      <c r="B2" s="606"/>
      <c r="C2" s="607"/>
      <c r="D2" s="613" t="s">
        <v>650</v>
      </c>
      <c r="E2" s="614"/>
      <c r="F2" s="615"/>
      <c r="G2" s="98"/>
    </row>
    <row r="3" spans="3:6" s="57" customFormat="1" ht="9.75" customHeight="1">
      <c r="C3" s="60"/>
      <c r="D3" s="60"/>
      <c r="E3" s="60"/>
      <c r="F3" s="61"/>
    </row>
    <row r="4" spans="1:7" s="57" customFormat="1" ht="15.75" customHeight="1">
      <c r="A4" s="616" t="s">
        <v>881</v>
      </c>
      <c r="B4" s="616"/>
      <c r="C4" s="616"/>
      <c r="D4" s="616"/>
      <c r="E4" s="616"/>
      <c r="F4" s="616"/>
      <c r="G4" s="99"/>
    </row>
    <row r="5" spans="3:6" s="22" customFormat="1" ht="12.75">
      <c r="C5" s="62"/>
      <c r="D5" s="62"/>
      <c r="E5" s="62"/>
      <c r="F5" s="63"/>
    </row>
    <row r="6" spans="1:7" s="92" customFormat="1" ht="18.75" customHeight="1">
      <c r="A6" s="608" t="s">
        <v>176</v>
      </c>
      <c r="B6" s="609"/>
      <c r="C6" s="609"/>
      <c r="D6" s="609"/>
      <c r="E6" s="609"/>
      <c r="F6" s="610"/>
      <c r="G6" s="64"/>
    </row>
    <row r="7" spans="1:6" ht="9" customHeight="1">
      <c r="A7" s="100"/>
      <c r="B7" s="101" t="s">
        <v>177</v>
      </c>
      <c r="C7" s="102"/>
      <c r="D7" s="102"/>
      <c r="E7" s="102"/>
      <c r="F7" s="103" t="s">
        <v>175</v>
      </c>
    </row>
    <row r="8" spans="1:6" ht="16.5" customHeight="1">
      <c r="A8" s="104" t="s">
        <v>178</v>
      </c>
      <c r="B8" s="104"/>
      <c r="C8" s="601" t="s">
        <v>887</v>
      </c>
      <c r="D8" s="481" t="s">
        <v>860</v>
      </c>
      <c r="E8" s="611" t="s">
        <v>864</v>
      </c>
      <c r="F8" s="612"/>
    </row>
    <row r="9" spans="1:6" ht="15.75" customHeight="1">
      <c r="A9" s="105" t="s">
        <v>149</v>
      </c>
      <c r="B9" s="105"/>
      <c r="C9" s="602"/>
      <c r="D9" s="317">
        <v>42735</v>
      </c>
      <c r="E9" s="106" t="s">
        <v>179</v>
      </c>
      <c r="F9" s="106" t="s">
        <v>180</v>
      </c>
    </row>
    <row r="10" spans="1:6" ht="7.5" customHeight="1">
      <c r="A10" s="22"/>
      <c r="B10" s="22"/>
      <c r="C10" s="107"/>
      <c r="D10" s="107"/>
      <c r="E10" s="107"/>
      <c r="F10" s="107"/>
    </row>
    <row r="11" spans="1:6" s="110" customFormat="1" ht="19.5" customHeight="1">
      <c r="A11" s="108" t="s">
        <v>181</v>
      </c>
      <c r="B11" s="109" t="s">
        <v>679</v>
      </c>
      <c r="C11" s="87">
        <v>632334</v>
      </c>
      <c r="D11" s="87">
        <v>522729.41</v>
      </c>
      <c r="E11" s="318">
        <v>-17.33333807766149</v>
      </c>
      <c r="F11" s="87">
        <v>-109604.59000000003</v>
      </c>
    </row>
    <row r="12" spans="1:6" ht="19.5" customHeight="1">
      <c r="A12" s="111" t="s">
        <v>586</v>
      </c>
      <c r="B12" s="112" t="s">
        <v>680</v>
      </c>
      <c r="C12" s="11">
        <v>44440</v>
      </c>
      <c r="D12" s="11">
        <v>20889.57</v>
      </c>
      <c r="E12" s="324">
        <v>-52.993766876687666</v>
      </c>
      <c r="F12" s="137">
        <v>-23550.43</v>
      </c>
    </row>
    <row r="13" spans="1:6" ht="19.5" customHeight="1">
      <c r="A13" s="111" t="s">
        <v>587</v>
      </c>
      <c r="B13" s="112" t="s">
        <v>681</v>
      </c>
      <c r="C13" s="11"/>
      <c r="D13" s="11"/>
      <c r="E13" s="319" t="s">
        <v>892</v>
      </c>
      <c r="F13" s="114">
        <v>0</v>
      </c>
    </row>
    <row r="14" spans="1:6" ht="19.5" customHeight="1">
      <c r="A14" s="111" t="s">
        <v>588</v>
      </c>
      <c r="B14" s="112" t="s">
        <v>682</v>
      </c>
      <c r="C14" s="11"/>
      <c r="D14" s="11"/>
      <c r="E14" s="319" t="s">
        <v>892</v>
      </c>
      <c r="F14" s="114">
        <v>0</v>
      </c>
    </row>
    <row r="15" spans="1:6" ht="19.5" customHeight="1">
      <c r="A15" s="111" t="s">
        <v>589</v>
      </c>
      <c r="B15" s="112" t="s">
        <v>683</v>
      </c>
      <c r="C15" s="11">
        <v>435085</v>
      </c>
      <c r="D15" s="11">
        <v>376417.83999999997</v>
      </c>
      <c r="E15" s="319">
        <v>-13.484068630267657</v>
      </c>
      <c r="F15" s="114">
        <v>-58667.16000000003</v>
      </c>
    </row>
    <row r="16" spans="1:6" ht="19.5" customHeight="1">
      <c r="A16" s="111" t="s">
        <v>590</v>
      </c>
      <c r="B16" s="112" t="s">
        <v>684</v>
      </c>
      <c r="C16" s="11"/>
      <c r="D16" s="11"/>
      <c r="E16" s="319" t="s">
        <v>892</v>
      </c>
      <c r="F16" s="114">
        <v>0</v>
      </c>
    </row>
    <row r="17" spans="1:6" ht="19.5" customHeight="1">
      <c r="A17" s="111" t="s">
        <v>591</v>
      </c>
      <c r="B17" s="112" t="s">
        <v>685</v>
      </c>
      <c r="C17" s="11"/>
      <c r="D17" s="11"/>
      <c r="E17" s="319" t="s">
        <v>892</v>
      </c>
      <c r="F17" s="114">
        <v>0</v>
      </c>
    </row>
    <row r="18" spans="1:6" ht="19.5" customHeight="1">
      <c r="A18" s="111" t="s">
        <v>592</v>
      </c>
      <c r="B18" s="112" t="s">
        <v>686</v>
      </c>
      <c r="C18" s="11">
        <v>152809</v>
      </c>
      <c r="D18" s="9">
        <v>125422</v>
      </c>
      <c r="E18" s="324">
        <v>-17.922373682178407</v>
      </c>
      <c r="F18" s="137">
        <v>-27387</v>
      </c>
    </row>
    <row r="19" spans="1:6" ht="19.5" customHeight="1">
      <c r="A19" s="111" t="s">
        <v>593</v>
      </c>
      <c r="B19" s="112" t="s">
        <v>687</v>
      </c>
      <c r="C19" s="11"/>
      <c r="D19" s="9"/>
      <c r="E19" s="319" t="s">
        <v>892</v>
      </c>
      <c r="F19" s="114">
        <v>0</v>
      </c>
    </row>
    <row r="20" spans="1:6" ht="19.5" customHeight="1">
      <c r="A20" s="111" t="s">
        <v>828</v>
      </c>
      <c r="B20" s="115">
        <v>18000</v>
      </c>
      <c r="C20" s="11"/>
      <c r="D20" s="9"/>
      <c r="E20" s="319" t="s">
        <v>892</v>
      </c>
      <c r="F20" s="114">
        <v>0</v>
      </c>
    </row>
    <row r="21" spans="1:6" s="110" customFormat="1" ht="19.5" customHeight="1">
      <c r="A21" s="116" t="s">
        <v>182</v>
      </c>
      <c r="B21" s="112" t="s">
        <v>679</v>
      </c>
      <c r="C21" s="88">
        <v>1083188</v>
      </c>
      <c r="D21" s="88">
        <v>1001075</v>
      </c>
      <c r="E21" s="319">
        <v>-7.580678515640868</v>
      </c>
      <c r="F21" s="114">
        <v>-82113</v>
      </c>
    </row>
    <row r="22" spans="1:6" ht="19.5" customHeight="1">
      <c r="A22" s="111" t="s">
        <v>594</v>
      </c>
      <c r="B22" s="112" t="s">
        <v>688</v>
      </c>
      <c r="C22" s="11"/>
      <c r="D22" s="9"/>
      <c r="E22" s="324" t="s">
        <v>892</v>
      </c>
      <c r="F22" s="137">
        <v>0</v>
      </c>
    </row>
    <row r="23" spans="1:6" ht="19.5" customHeight="1">
      <c r="A23" s="111" t="s">
        <v>595</v>
      </c>
      <c r="B23" s="112" t="s">
        <v>689</v>
      </c>
      <c r="C23" s="11">
        <v>37000</v>
      </c>
      <c r="D23" s="9">
        <v>20946</v>
      </c>
      <c r="E23" s="324">
        <v>-43.38918918918919</v>
      </c>
      <c r="F23" s="137">
        <v>-16054</v>
      </c>
    </row>
    <row r="24" spans="1:6" ht="19.5" customHeight="1">
      <c r="A24" s="111" t="s">
        <v>596</v>
      </c>
      <c r="B24" s="112" t="s">
        <v>690</v>
      </c>
      <c r="C24" s="11">
        <v>1046188</v>
      </c>
      <c r="D24" s="9">
        <v>946019.93</v>
      </c>
      <c r="E24" s="324">
        <v>-9.574576462356665</v>
      </c>
      <c r="F24" s="137">
        <v>-100168.06999999995</v>
      </c>
    </row>
    <row r="25" spans="1:6" ht="19.5" customHeight="1">
      <c r="A25" s="111" t="s">
        <v>597</v>
      </c>
      <c r="B25" s="112" t="s">
        <v>691</v>
      </c>
      <c r="C25" s="11"/>
      <c r="D25" s="9"/>
      <c r="E25" s="324" t="s">
        <v>892</v>
      </c>
      <c r="F25" s="137">
        <v>0</v>
      </c>
    </row>
    <row r="26" spans="1:6" ht="19.5" customHeight="1">
      <c r="A26" s="111" t="s">
        <v>598</v>
      </c>
      <c r="B26" s="112" t="s">
        <v>692</v>
      </c>
      <c r="C26" s="11"/>
      <c r="D26" s="9">
        <v>34109.07</v>
      </c>
      <c r="E26" s="136" t="s">
        <v>892</v>
      </c>
      <c r="F26" s="137">
        <v>34109.07</v>
      </c>
    </row>
    <row r="27" spans="1:6" ht="19.5" customHeight="1">
      <c r="A27" s="111" t="s">
        <v>599</v>
      </c>
      <c r="B27" s="112" t="s">
        <v>693</v>
      </c>
      <c r="C27" s="11"/>
      <c r="D27" s="9"/>
      <c r="E27" s="136" t="s">
        <v>892</v>
      </c>
      <c r="F27" s="137">
        <v>0</v>
      </c>
    </row>
    <row r="28" spans="1:6" ht="19.5" customHeight="1">
      <c r="A28" s="111" t="s">
        <v>600</v>
      </c>
      <c r="B28" s="112" t="s">
        <v>694</v>
      </c>
      <c r="C28" s="11"/>
      <c r="D28" s="9"/>
      <c r="E28" s="113" t="s">
        <v>892</v>
      </c>
      <c r="F28" s="114">
        <v>0</v>
      </c>
    </row>
    <row r="29" spans="1:6" ht="19.5" customHeight="1">
      <c r="A29" s="111" t="s">
        <v>601</v>
      </c>
      <c r="B29" s="112" t="s">
        <v>695</v>
      </c>
      <c r="C29" s="11"/>
      <c r="D29" s="9"/>
      <c r="E29" s="113" t="s">
        <v>892</v>
      </c>
      <c r="F29" s="114">
        <v>0</v>
      </c>
    </row>
    <row r="30" spans="1:6" s="110" customFormat="1" ht="19.5" customHeight="1">
      <c r="A30" s="116" t="s">
        <v>183</v>
      </c>
      <c r="B30" s="112" t="s">
        <v>679</v>
      </c>
      <c r="C30" s="88">
        <v>0</v>
      </c>
      <c r="D30" s="88">
        <v>42.1</v>
      </c>
      <c r="E30" s="113" t="s">
        <v>892</v>
      </c>
      <c r="F30" s="114">
        <v>42.1</v>
      </c>
    </row>
    <row r="31" spans="1:6" ht="19.5" customHeight="1">
      <c r="A31" s="111" t="s">
        <v>602</v>
      </c>
      <c r="B31" s="112" t="s">
        <v>696</v>
      </c>
      <c r="C31" s="11"/>
      <c r="D31" s="9"/>
      <c r="E31" s="113" t="s">
        <v>892</v>
      </c>
      <c r="F31" s="114">
        <v>0</v>
      </c>
    </row>
    <row r="32" spans="1:6" ht="19.5" customHeight="1">
      <c r="A32" s="111" t="s">
        <v>603</v>
      </c>
      <c r="B32" s="112" t="s">
        <v>697</v>
      </c>
      <c r="C32" s="11"/>
      <c r="D32" s="9"/>
      <c r="E32" s="113" t="s">
        <v>892</v>
      </c>
      <c r="F32" s="114">
        <v>0</v>
      </c>
    </row>
    <row r="33" spans="1:6" ht="19.5" customHeight="1">
      <c r="A33" s="111" t="s">
        <v>604</v>
      </c>
      <c r="B33" s="112" t="s">
        <v>698</v>
      </c>
      <c r="C33" s="11"/>
      <c r="D33" s="9"/>
      <c r="E33" s="113" t="s">
        <v>892</v>
      </c>
      <c r="F33" s="114">
        <v>0</v>
      </c>
    </row>
    <row r="34" spans="1:6" ht="19.5" customHeight="1">
      <c r="A34" s="111" t="s">
        <v>605</v>
      </c>
      <c r="B34" s="112" t="s">
        <v>699</v>
      </c>
      <c r="C34" s="11"/>
      <c r="D34" s="9"/>
      <c r="E34" s="113" t="s">
        <v>892</v>
      </c>
      <c r="F34" s="114">
        <v>0</v>
      </c>
    </row>
    <row r="35" spans="1:6" ht="19.5" customHeight="1">
      <c r="A35" s="111" t="s">
        <v>606</v>
      </c>
      <c r="B35" s="112" t="s">
        <v>700</v>
      </c>
      <c r="C35" s="11"/>
      <c r="D35" s="9"/>
      <c r="E35" s="113" t="s">
        <v>892</v>
      </c>
      <c r="F35" s="114">
        <v>0</v>
      </c>
    </row>
    <row r="36" spans="1:6" ht="19.5" customHeight="1">
      <c r="A36" s="111" t="s">
        <v>607</v>
      </c>
      <c r="B36" s="112" t="s">
        <v>701</v>
      </c>
      <c r="C36" s="11"/>
      <c r="D36" s="9">
        <v>42.1</v>
      </c>
      <c r="E36" s="136" t="s">
        <v>892</v>
      </c>
      <c r="F36" s="137">
        <v>42.1</v>
      </c>
    </row>
    <row r="37" spans="1:6" s="110" customFormat="1" ht="19.5" customHeight="1">
      <c r="A37" s="116" t="s">
        <v>184</v>
      </c>
      <c r="B37" s="112" t="s">
        <v>679</v>
      </c>
      <c r="C37" s="88">
        <v>0</v>
      </c>
      <c r="D37" s="88"/>
      <c r="E37" s="113" t="s">
        <v>892</v>
      </c>
      <c r="F37" s="114">
        <v>0</v>
      </c>
    </row>
    <row r="38" spans="1:6" ht="19.5" customHeight="1">
      <c r="A38" s="111" t="s">
        <v>608</v>
      </c>
      <c r="B38" s="112" t="s">
        <v>702</v>
      </c>
      <c r="C38" s="85"/>
      <c r="D38" s="305"/>
      <c r="E38" s="113" t="s">
        <v>892</v>
      </c>
      <c r="F38" s="114">
        <v>0</v>
      </c>
    </row>
    <row r="39" spans="1:6" ht="19.5" customHeight="1">
      <c r="A39" s="111" t="s">
        <v>609</v>
      </c>
      <c r="B39" s="112" t="s">
        <v>703</v>
      </c>
      <c r="C39" s="85"/>
      <c r="D39" s="305"/>
      <c r="E39" s="113" t="s">
        <v>892</v>
      </c>
      <c r="F39" s="114">
        <v>0</v>
      </c>
    </row>
    <row r="40" spans="1:6" ht="19.5" customHeight="1">
      <c r="A40" s="111" t="s">
        <v>610</v>
      </c>
      <c r="B40" s="112" t="s">
        <v>704</v>
      </c>
      <c r="C40" s="85"/>
      <c r="D40" s="305"/>
      <c r="E40" s="113" t="s">
        <v>892</v>
      </c>
      <c r="F40" s="114">
        <v>0</v>
      </c>
    </row>
    <row r="41" spans="1:6" ht="19.5" customHeight="1">
      <c r="A41" s="111" t="s">
        <v>611</v>
      </c>
      <c r="B41" s="112" t="s">
        <v>705</v>
      </c>
      <c r="C41" s="85"/>
      <c r="D41" s="305"/>
      <c r="E41" s="113" t="s">
        <v>892</v>
      </c>
      <c r="F41" s="114">
        <v>0</v>
      </c>
    </row>
    <row r="42" spans="1:6" ht="19.5" customHeight="1">
      <c r="A42" s="117" t="s">
        <v>612</v>
      </c>
      <c r="B42" s="112" t="s">
        <v>706</v>
      </c>
      <c r="C42" s="85"/>
      <c r="D42" s="305"/>
      <c r="E42" s="113" t="s">
        <v>892</v>
      </c>
      <c r="F42" s="114">
        <v>0</v>
      </c>
    </row>
    <row r="43" spans="1:6" ht="19.5" customHeight="1">
      <c r="A43" s="111" t="s">
        <v>613</v>
      </c>
      <c r="B43" s="112" t="s">
        <v>707</v>
      </c>
      <c r="C43" s="85"/>
      <c r="D43" s="305"/>
      <c r="E43" s="113" t="s">
        <v>892</v>
      </c>
      <c r="F43" s="114">
        <v>0</v>
      </c>
    </row>
    <row r="44" spans="1:6" ht="19.5" customHeight="1">
      <c r="A44" s="111" t="s">
        <v>614</v>
      </c>
      <c r="B44" s="112" t="s">
        <v>708</v>
      </c>
      <c r="C44" s="85"/>
      <c r="D44" s="305"/>
      <c r="E44" s="113" t="s">
        <v>892</v>
      </c>
      <c r="F44" s="114">
        <v>0</v>
      </c>
    </row>
    <row r="45" spans="1:6" ht="19.5" customHeight="1">
      <c r="A45" s="111" t="s">
        <v>615</v>
      </c>
      <c r="B45" s="112" t="s">
        <v>709</v>
      </c>
      <c r="C45" s="85"/>
      <c r="D45" s="305"/>
      <c r="E45" s="113" t="s">
        <v>892</v>
      </c>
      <c r="F45" s="114">
        <v>0</v>
      </c>
    </row>
    <row r="46" spans="1:6" ht="19.5" customHeight="1">
      <c r="A46" s="111" t="s">
        <v>616</v>
      </c>
      <c r="B46" s="112" t="s">
        <v>710</v>
      </c>
      <c r="C46" s="85"/>
      <c r="D46" s="305"/>
      <c r="E46" s="113" t="s">
        <v>892</v>
      </c>
      <c r="F46" s="114">
        <v>0</v>
      </c>
    </row>
    <row r="47" spans="1:6" ht="19.5" customHeight="1">
      <c r="A47" s="111" t="s">
        <v>617</v>
      </c>
      <c r="B47" s="112" t="s">
        <v>711</v>
      </c>
      <c r="C47" s="85"/>
      <c r="D47" s="305"/>
      <c r="E47" s="113" t="s">
        <v>892</v>
      </c>
      <c r="F47" s="114">
        <v>0</v>
      </c>
    </row>
    <row r="48" spans="1:6" s="110" customFormat="1" ht="15" customHeight="1">
      <c r="A48" s="118" t="s">
        <v>185</v>
      </c>
      <c r="B48" s="119"/>
      <c r="C48" s="120">
        <v>1715522</v>
      </c>
      <c r="D48" s="121">
        <v>1523846.51</v>
      </c>
      <c r="E48" s="320">
        <v>-11.173012645713666</v>
      </c>
      <c r="F48" s="121">
        <v>-191675.49</v>
      </c>
    </row>
    <row r="49" spans="1:6" ht="6.75" customHeight="1">
      <c r="A49" s="122"/>
      <c r="B49" s="123"/>
      <c r="C49" s="124"/>
      <c r="D49" s="124"/>
      <c r="E49" s="124" t="s">
        <v>892</v>
      </c>
      <c r="F49" s="124">
        <v>0</v>
      </c>
    </row>
    <row r="50" spans="1:6" s="110" customFormat="1" ht="14.25" customHeight="1">
      <c r="A50" s="125" t="s">
        <v>186</v>
      </c>
      <c r="B50" s="549" t="s">
        <v>679</v>
      </c>
      <c r="C50" s="87">
        <v>220000</v>
      </c>
      <c r="D50" s="87">
        <v>27189</v>
      </c>
      <c r="E50" s="134">
        <v>-87.64136363636364</v>
      </c>
      <c r="F50" s="135">
        <v>-192811</v>
      </c>
    </row>
    <row r="51" spans="1:6" ht="15.75" customHeight="1">
      <c r="A51" s="126" t="s">
        <v>618</v>
      </c>
      <c r="B51" s="112" t="s">
        <v>712</v>
      </c>
      <c r="C51" s="11"/>
      <c r="D51" s="9"/>
      <c r="E51" s="136" t="s">
        <v>892</v>
      </c>
      <c r="F51" s="137">
        <v>0</v>
      </c>
    </row>
    <row r="52" spans="1:6" ht="18.75" customHeight="1">
      <c r="A52" s="126" t="s">
        <v>619</v>
      </c>
      <c r="B52" s="112" t="s">
        <v>713</v>
      </c>
      <c r="C52" s="11"/>
      <c r="D52" s="9"/>
      <c r="E52" s="136" t="s">
        <v>892</v>
      </c>
      <c r="F52" s="137">
        <v>0</v>
      </c>
    </row>
    <row r="53" spans="1:6" ht="21" customHeight="1">
      <c r="A53" s="126" t="s">
        <v>620</v>
      </c>
      <c r="B53" s="112" t="s">
        <v>714</v>
      </c>
      <c r="C53" s="11"/>
      <c r="D53" s="9"/>
      <c r="E53" s="136" t="s">
        <v>892</v>
      </c>
      <c r="F53" s="137">
        <v>0</v>
      </c>
    </row>
    <row r="54" spans="1:6" ht="19.5" customHeight="1">
      <c r="A54" s="126" t="s">
        <v>621</v>
      </c>
      <c r="B54" s="112" t="s">
        <v>715</v>
      </c>
      <c r="C54" s="11">
        <v>220000</v>
      </c>
      <c r="D54" s="9">
        <v>27189</v>
      </c>
      <c r="E54" s="113">
        <v>-87.64136363636364</v>
      </c>
      <c r="F54" s="114">
        <v>-192811</v>
      </c>
    </row>
    <row r="55" spans="1:6" ht="19.5" customHeight="1">
      <c r="A55" s="126" t="s">
        <v>622</v>
      </c>
      <c r="B55" s="112" t="s">
        <v>716</v>
      </c>
      <c r="C55" s="11"/>
      <c r="D55" s="9"/>
      <c r="E55" s="113" t="s">
        <v>892</v>
      </c>
      <c r="F55" s="114">
        <v>0</v>
      </c>
    </row>
    <row r="56" spans="1:6" ht="19.5" customHeight="1">
      <c r="A56" s="126" t="s">
        <v>623</v>
      </c>
      <c r="B56" s="112" t="s">
        <v>717</v>
      </c>
      <c r="C56" s="11"/>
      <c r="D56" s="9"/>
      <c r="E56" s="113" t="s">
        <v>892</v>
      </c>
      <c r="F56" s="114">
        <v>0</v>
      </c>
    </row>
    <row r="57" spans="1:6" ht="19.5" customHeight="1">
      <c r="A57" s="126" t="s">
        <v>624</v>
      </c>
      <c r="B57" s="112" t="s">
        <v>718</v>
      </c>
      <c r="C57" s="11"/>
      <c r="D57" s="9"/>
      <c r="E57" s="113" t="s">
        <v>892</v>
      </c>
      <c r="F57" s="114">
        <v>0</v>
      </c>
    </row>
    <row r="58" spans="1:6" ht="19.5" customHeight="1">
      <c r="A58" s="126" t="s">
        <v>625</v>
      </c>
      <c r="B58" s="112" t="s">
        <v>719</v>
      </c>
      <c r="C58" s="11"/>
      <c r="D58" s="9"/>
      <c r="E58" s="113" t="s">
        <v>892</v>
      </c>
      <c r="F58" s="114">
        <v>0</v>
      </c>
    </row>
    <row r="59" spans="1:6" ht="23.25" customHeight="1" thickBot="1">
      <c r="A59" s="550" t="s">
        <v>626</v>
      </c>
      <c r="B59" s="551" t="s">
        <v>720</v>
      </c>
      <c r="C59" s="552"/>
      <c r="D59" s="553"/>
      <c r="E59" s="554" t="s">
        <v>892</v>
      </c>
      <c r="F59" s="555">
        <v>0</v>
      </c>
    </row>
    <row r="60" spans="1:6" s="110" customFormat="1" ht="19.5" customHeight="1">
      <c r="A60" s="597" t="s">
        <v>187</v>
      </c>
      <c r="B60" s="127" t="s">
        <v>679</v>
      </c>
      <c r="C60" s="88">
        <v>0</v>
      </c>
      <c r="D60" s="88">
        <v>0</v>
      </c>
      <c r="E60" s="128" t="s">
        <v>892</v>
      </c>
      <c r="F60" s="114">
        <v>0</v>
      </c>
    </row>
    <row r="61" spans="1:6" ht="19.5" customHeight="1">
      <c r="A61" s="126" t="s">
        <v>627</v>
      </c>
      <c r="B61" s="112" t="s">
        <v>721</v>
      </c>
      <c r="C61" s="85"/>
      <c r="D61" s="86"/>
      <c r="E61" s="113" t="s">
        <v>892</v>
      </c>
      <c r="F61" s="114">
        <v>0</v>
      </c>
    </row>
    <row r="62" spans="1:6" ht="19.5" customHeight="1">
      <c r="A62" s="126" t="s">
        <v>628</v>
      </c>
      <c r="B62" s="112" t="s">
        <v>722</v>
      </c>
      <c r="C62" s="85"/>
      <c r="D62" s="86"/>
      <c r="E62" s="113" t="s">
        <v>892</v>
      </c>
      <c r="F62" s="114">
        <v>0</v>
      </c>
    </row>
    <row r="63" spans="1:6" ht="19.5" customHeight="1">
      <c r="A63" s="126" t="s">
        <v>629</v>
      </c>
      <c r="B63" s="112" t="s">
        <v>723</v>
      </c>
      <c r="C63" s="85"/>
      <c r="D63" s="86"/>
      <c r="E63" s="113" t="s">
        <v>892</v>
      </c>
      <c r="F63" s="114">
        <v>0</v>
      </c>
    </row>
    <row r="64" spans="1:6" ht="19.5" customHeight="1">
      <c r="A64" s="126" t="s">
        <v>630</v>
      </c>
      <c r="B64" s="112" t="s">
        <v>724</v>
      </c>
      <c r="C64" s="85"/>
      <c r="D64" s="86"/>
      <c r="E64" s="113" t="s">
        <v>892</v>
      </c>
      <c r="F64" s="114">
        <v>0</v>
      </c>
    </row>
    <row r="65" spans="1:6" ht="19.5" customHeight="1">
      <c r="A65" s="126" t="s">
        <v>631</v>
      </c>
      <c r="B65" s="112" t="s">
        <v>725</v>
      </c>
      <c r="C65" s="85"/>
      <c r="D65" s="86"/>
      <c r="E65" s="113" t="s">
        <v>892</v>
      </c>
      <c r="F65" s="114">
        <v>0</v>
      </c>
    </row>
    <row r="66" spans="1:6" ht="19.5" customHeight="1">
      <c r="A66" s="126" t="s">
        <v>632</v>
      </c>
      <c r="B66" s="112" t="s">
        <v>726</v>
      </c>
      <c r="C66" s="85"/>
      <c r="D66" s="86"/>
      <c r="E66" s="113" t="s">
        <v>892</v>
      </c>
      <c r="F66" s="114">
        <v>0</v>
      </c>
    </row>
    <row r="67" spans="1:6" ht="19.5" customHeight="1">
      <c r="A67" s="126" t="s">
        <v>633</v>
      </c>
      <c r="B67" s="112" t="s">
        <v>727</v>
      </c>
      <c r="C67" s="85"/>
      <c r="D67" s="86"/>
      <c r="E67" s="113" t="s">
        <v>892</v>
      </c>
      <c r="F67" s="114">
        <v>0</v>
      </c>
    </row>
    <row r="68" spans="1:6" ht="19.5" customHeight="1">
      <c r="A68" s="126" t="s">
        <v>634</v>
      </c>
      <c r="B68" s="112" t="s">
        <v>728</v>
      </c>
      <c r="C68" s="85"/>
      <c r="D68" s="86"/>
      <c r="E68" s="113" t="s">
        <v>892</v>
      </c>
      <c r="F68" s="114">
        <v>0</v>
      </c>
    </row>
    <row r="69" spans="1:6" ht="19.5" customHeight="1">
      <c r="A69" s="126" t="s">
        <v>635</v>
      </c>
      <c r="B69" s="112" t="s">
        <v>729</v>
      </c>
      <c r="C69" s="85"/>
      <c r="D69" s="86"/>
      <c r="E69" s="113" t="s">
        <v>892</v>
      </c>
      <c r="F69" s="114">
        <v>0</v>
      </c>
    </row>
    <row r="70" spans="1:6" ht="19.5" customHeight="1">
      <c r="A70" s="126" t="s">
        <v>636</v>
      </c>
      <c r="B70" s="112" t="s">
        <v>730</v>
      </c>
      <c r="C70" s="85"/>
      <c r="D70" s="86"/>
      <c r="E70" s="113" t="s">
        <v>892</v>
      </c>
      <c r="F70" s="114">
        <v>0</v>
      </c>
    </row>
    <row r="71" spans="1:6" s="110" customFormat="1" ht="15" customHeight="1">
      <c r="A71" s="118" t="s">
        <v>188</v>
      </c>
      <c r="B71" s="119"/>
      <c r="C71" s="120">
        <v>220000</v>
      </c>
      <c r="D71" s="121">
        <v>27189</v>
      </c>
      <c r="E71" s="129">
        <v>-87.64136363636364</v>
      </c>
      <c r="F71" s="130">
        <v>-192811</v>
      </c>
    </row>
    <row r="72" spans="1:6" s="110" customFormat="1" ht="15" customHeight="1">
      <c r="A72" s="118" t="s">
        <v>189</v>
      </c>
      <c r="B72" s="119"/>
      <c r="C72" s="121">
        <v>1935522</v>
      </c>
      <c r="D72" s="121">
        <v>1551035.51</v>
      </c>
      <c r="E72" s="322">
        <v>-19.864743981210236</v>
      </c>
      <c r="F72" s="130">
        <v>-384486.49</v>
      </c>
    </row>
    <row r="73" spans="1:6" ht="9.75" customHeight="1">
      <c r="A73" s="22"/>
      <c r="B73" s="131"/>
      <c r="C73" s="131"/>
      <c r="D73" s="131"/>
      <c r="E73" s="132"/>
      <c r="F73" s="133"/>
    </row>
    <row r="74" spans="1:6" s="110" customFormat="1" ht="19.5" customHeight="1">
      <c r="A74" s="125" t="s">
        <v>190</v>
      </c>
      <c r="B74" s="112" t="s">
        <v>679</v>
      </c>
      <c r="C74" s="87">
        <v>0</v>
      </c>
      <c r="D74" s="87">
        <v>0</v>
      </c>
      <c r="E74" s="134" t="s">
        <v>892</v>
      </c>
      <c r="F74" s="135">
        <v>0</v>
      </c>
    </row>
    <row r="75" spans="1:6" ht="19.5" customHeight="1">
      <c r="A75" s="126" t="s">
        <v>637</v>
      </c>
      <c r="B75" s="112" t="s">
        <v>731</v>
      </c>
      <c r="C75" s="11"/>
      <c r="D75" s="9"/>
      <c r="E75" s="136" t="s">
        <v>892</v>
      </c>
      <c r="F75" s="137">
        <v>0</v>
      </c>
    </row>
    <row r="76" spans="1:6" ht="19.5" customHeight="1">
      <c r="A76" s="126" t="s">
        <v>638</v>
      </c>
      <c r="B76" s="112" t="s">
        <v>732</v>
      </c>
      <c r="C76" s="11"/>
      <c r="D76" s="9"/>
      <c r="E76" s="136" t="s">
        <v>892</v>
      </c>
      <c r="F76" s="137">
        <v>0</v>
      </c>
    </row>
    <row r="77" spans="1:6" ht="19.5" customHeight="1">
      <c r="A77" s="126" t="s">
        <v>639</v>
      </c>
      <c r="B77" s="112" t="s">
        <v>733</v>
      </c>
      <c r="C77" s="11"/>
      <c r="D77" s="9"/>
      <c r="E77" s="136" t="s">
        <v>892</v>
      </c>
      <c r="F77" s="137">
        <v>0</v>
      </c>
    </row>
    <row r="78" spans="1:6" ht="19.5" customHeight="1">
      <c r="A78" s="126" t="s">
        <v>640</v>
      </c>
      <c r="B78" s="112" t="s">
        <v>734</v>
      </c>
      <c r="C78" s="11"/>
      <c r="D78" s="9"/>
      <c r="E78" s="136" t="s">
        <v>892</v>
      </c>
      <c r="F78" s="137">
        <v>0</v>
      </c>
    </row>
    <row r="79" spans="1:6" ht="19.5" customHeight="1">
      <c r="A79" s="126" t="s">
        <v>641</v>
      </c>
      <c r="B79" s="112" t="s">
        <v>735</v>
      </c>
      <c r="C79" s="11"/>
      <c r="D79" s="9"/>
      <c r="E79" s="136" t="s">
        <v>892</v>
      </c>
      <c r="F79" s="137">
        <v>0</v>
      </c>
    </row>
    <row r="80" spans="1:6" ht="19.5" customHeight="1">
      <c r="A80" s="126" t="s">
        <v>642</v>
      </c>
      <c r="B80" s="112" t="s">
        <v>736</v>
      </c>
      <c r="C80" s="11"/>
      <c r="D80" s="9"/>
      <c r="E80" s="136" t="s">
        <v>892</v>
      </c>
      <c r="F80" s="137">
        <v>0</v>
      </c>
    </row>
    <row r="81" spans="1:6" ht="19.5" customHeight="1">
      <c r="A81" s="126" t="s">
        <v>643</v>
      </c>
      <c r="B81" s="112" t="s">
        <v>737</v>
      </c>
      <c r="C81" s="11"/>
      <c r="D81" s="9"/>
      <c r="E81" s="136" t="s">
        <v>892</v>
      </c>
      <c r="F81" s="137">
        <v>0</v>
      </c>
    </row>
    <row r="82" spans="1:6" ht="19.5" customHeight="1">
      <c r="A82" s="126" t="s">
        <v>644</v>
      </c>
      <c r="B82" s="112" t="s">
        <v>738</v>
      </c>
      <c r="C82" s="11"/>
      <c r="D82" s="9"/>
      <c r="E82" s="136" t="s">
        <v>892</v>
      </c>
      <c r="F82" s="137">
        <v>0</v>
      </c>
    </row>
    <row r="83" spans="1:6" s="110" customFormat="1" ht="19.5" customHeight="1">
      <c r="A83" s="138" t="s">
        <v>191</v>
      </c>
      <c r="B83" s="112" t="s">
        <v>679</v>
      </c>
      <c r="C83" s="88">
        <v>0</v>
      </c>
      <c r="D83" s="88">
        <v>0</v>
      </c>
      <c r="E83" s="136" t="s">
        <v>892</v>
      </c>
      <c r="F83" s="137">
        <v>0</v>
      </c>
    </row>
    <row r="84" spans="1:6" s="110" customFormat="1" ht="19.5" customHeight="1">
      <c r="A84" s="126" t="s">
        <v>645</v>
      </c>
      <c r="B84" s="112" t="s">
        <v>739</v>
      </c>
      <c r="C84" s="11"/>
      <c r="D84" s="9"/>
      <c r="E84" s="136" t="s">
        <v>892</v>
      </c>
      <c r="F84" s="137">
        <v>0</v>
      </c>
    </row>
    <row r="85" spans="1:6" s="110" customFormat="1" ht="19.5" customHeight="1">
      <c r="A85" s="126" t="s">
        <v>646</v>
      </c>
      <c r="B85" s="112" t="s">
        <v>740</v>
      </c>
      <c r="C85" s="11"/>
      <c r="D85" s="9"/>
      <c r="E85" s="136" t="s">
        <v>892</v>
      </c>
      <c r="F85" s="137">
        <v>0</v>
      </c>
    </row>
    <row r="86" spans="1:6" s="110" customFormat="1" ht="19.5" customHeight="1">
      <c r="A86" s="126" t="s">
        <v>647</v>
      </c>
      <c r="B86" s="112" t="s">
        <v>741</v>
      </c>
      <c r="C86" s="11"/>
      <c r="D86" s="9"/>
      <c r="E86" s="136" t="s">
        <v>892</v>
      </c>
      <c r="F86" s="137">
        <v>0</v>
      </c>
    </row>
    <row r="87" spans="1:6" s="110" customFormat="1" ht="19.5" customHeight="1">
      <c r="A87" s="126" t="s">
        <v>648</v>
      </c>
      <c r="B87" s="112" t="s">
        <v>742</v>
      </c>
      <c r="C87" s="11"/>
      <c r="D87" s="9"/>
      <c r="E87" s="136" t="s">
        <v>892</v>
      </c>
      <c r="F87" s="137">
        <v>0</v>
      </c>
    </row>
    <row r="88" spans="1:6" s="110" customFormat="1" ht="19.5" customHeight="1">
      <c r="A88" s="126" t="s">
        <v>649</v>
      </c>
      <c r="B88" s="112" t="s">
        <v>743</v>
      </c>
      <c r="C88" s="12"/>
      <c r="D88" s="9"/>
      <c r="E88" s="136" t="s">
        <v>892</v>
      </c>
      <c r="F88" s="137">
        <v>0</v>
      </c>
    </row>
    <row r="89" spans="1:7" s="110" customFormat="1" ht="18" customHeight="1">
      <c r="A89" s="139" t="s">
        <v>192</v>
      </c>
      <c r="B89" s="120"/>
      <c r="C89" s="120">
        <v>0</v>
      </c>
      <c r="D89" s="121">
        <v>0</v>
      </c>
      <c r="E89" s="129" t="s">
        <v>892</v>
      </c>
      <c r="F89" s="130">
        <v>0</v>
      </c>
      <c r="G89" s="140"/>
    </row>
    <row r="90" spans="1:6" s="110" customFormat="1" ht="26.25" customHeight="1">
      <c r="A90" s="141" t="s">
        <v>193</v>
      </c>
      <c r="B90" s="142"/>
      <c r="C90" s="143">
        <v>1935522</v>
      </c>
      <c r="D90" s="143">
        <v>1551035.51</v>
      </c>
      <c r="E90" s="323">
        <v>-19.864743981210236</v>
      </c>
      <c r="F90" s="144">
        <v>-384486.49</v>
      </c>
    </row>
    <row r="91" spans="1:6" ht="12.75">
      <c r="A91" s="22"/>
      <c r="B91" s="145"/>
      <c r="C91" s="146"/>
      <c r="D91" s="146"/>
      <c r="E91" s="132"/>
      <c r="F91" s="147"/>
    </row>
    <row r="92" spans="1:7" ht="1.5" customHeight="1">
      <c r="A92" s="22"/>
      <c r="B92" s="145"/>
      <c r="C92" s="146"/>
      <c r="D92" s="146"/>
      <c r="E92" s="132"/>
      <c r="G92" s="147"/>
    </row>
    <row r="93" spans="1:6" ht="16.5" customHeight="1">
      <c r="A93" s="104" t="s">
        <v>194</v>
      </c>
      <c r="B93" s="148"/>
      <c r="C93" s="601" t="s">
        <v>887</v>
      </c>
      <c r="D93" s="481" t="s">
        <v>860</v>
      </c>
      <c r="E93" s="603" t="s">
        <v>864</v>
      </c>
      <c r="F93" s="604" t="s">
        <v>893</v>
      </c>
    </row>
    <row r="94" spans="1:6" ht="13.5" customHeight="1">
      <c r="A94" s="105" t="s">
        <v>149</v>
      </c>
      <c r="B94" s="149"/>
      <c r="C94" s="602"/>
      <c r="D94" s="317">
        <v>42551</v>
      </c>
      <c r="E94" s="106" t="s">
        <v>179</v>
      </c>
      <c r="F94" s="106" t="s">
        <v>180</v>
      </c>
    </row>
    <row r="95" spans="1:6" ht="9.75" customHeight="1">
      <c r="A95" s="22"/>
      <c r="B95" s="145"/>
      <c r="C95" s="146"/>
      <c r="D95" s="146"/>
      <c r="E95" s="132"/>
      <c r="F95" s="133"/>
    </row>
    <row r="96" spans="1:6" ht="15" customHeight="1">
      <c r="A96" s="150" t="s">
        <v>195</v>
      </c>
      <c r="B96" s="151" t="s">
        <v>495</v>
      </c>
      <c r="C96" s="8"/>
      <c r="D96" s="10"/>
      <c r="E96" s="152" t="s">
        <v>892</v>
      </c>
      <c r="F96" s="153">
        <v>0</v>
      </c>
    </row>
    <row r="97" spans="1:6" ht="15" customHeight="1">
      <c r="A97" s="154" t="s">
        <v>196</v>
      </c>
      <c r="B97" s="155" t="s">
        <v>496</v>
      </c>
      <c r="C97" s="9"/>
      <c r="D97" s="11"/>
      <c r="E97" s="156" t="s">
        <v>892</v>
      </c>
      <c r="F97" s="157">
        <v>0</v>
      </c>
    </row>
    <row r="98" spans="1:6" ht="15" customHeight="1">
      <c r="A98" s="154" t="s">
        <v>197</v>
      </c>
      <c r="B98" s="155" t="s">
        <v>497</v>
      </c>
      <c r="C98" s="9"/>
      <c r="D98" s="9"/>
      <c r="E98" s="136" t="s">
        <v>892</v>
      </c>
      <c r="F98" s="157">
        <v>0</v>
      </c>
    </row>
    <row r="99" spans="1:6" ht="15" customHeight="1">
      <c r="A99" s="154" t="s">
        <v>198</v>
      </c>
      <c r="B99" s="155" t="s">
        <v>498</v>
      </c>
      <c r="C99" s="9"/>
      <c r="D99" s="9"/>
      <c r="E99" s="136" t="s">
        <v>892</v>
      </c>
      <c r="F99" s="157">
        <v>0</v>
      </c>
    </row>
    <row r="100" spans="1:6" ht="15" customHeight="1">
      <c r="A100" s="154" t="s">
        <v>199</v>
      </c>
      <c r="B100" s="155" t="s">
        <v>499</v>
      </c>
      <c r="C100" s="9"/>
      <c r="D100" s="9"/>
      <c r="E100" s="136" t="s">
        <v>892</v>
      </c>
      <c r="F100" s="157">
        <v>0</v>
      </c>
    </row>
    <row r="101" spans="1:6" ht="17.25" customHeight="1">
      <c r="A101" s="154" t="s">
        <v>200</v>
      </c>
      <c r="B101" s="155" t="s">
        <v>201</v>
      </c>
      <c r="C101" s="9"/>
      <c r="D101" s="9"/>
      <c r="E101" s="136" t="s">
        <v>892</v>
      </c>
      <c r="F101" s="157">
        <v>0</v>
      </c>
    </row>
    <row r="102" spans="1:6" ht="17.25" customHeight="1">
      <c r="A102" s="158" t="s">
        <v>202</v>
      </c>
      <c r="B102" s="159" t="s">
        <v>203</v>
      </c>
      <c r="C102" s="12">
        <v>300000</v>
      </c>
      <c r="D102" s="12">
        <v>75</v>
      </c>
      <c r="E102" s="160">
        <v>-99.97500000000001</v>
      </c>
      <c r="F102" s="161">
        <v>-299925</v>
      </c>
    </row>
    <row r="103" spans="1:6" ht="15" customHeight="1">
      <c r="A103" s="22"/>
      <c r="B103" s="22"/>
      <c r="C103" s="131"/>
      <c r="D103" s="131"/>
      <c r="E103" s="132"/>
      <c r="F103" s="133"/>
    </row>
    <row r="104" spans="1:6" ht="15" customHeight="1">
      <c r="A104" s="162" t="s">
        <v>204</v>
      </c>
      <c r="B104" s="24"/>
      <c r="C104" s="121">
        <v>300000</v>
      </c>
      <c r="D104" s="121">
        <v>75</v>
      </c>
      <c r="E104" s="163">
        <v>-99.97500000000001</v>
      </c>
      <c r="F104" s="164">
        <v>-299925</v>
      </c>
    </row>
    <row r="105" spans="1:6" ht="9.75" customHeight="1">
      <c r="A105" s="22"/>
      <c r="B105" s="22"/>
      <c r="C105" s="146"/>
      <c r="D105" s="146"/>
      <c r="E105" s="132"/>
      <c r="F105" s="133"/>
    </row>
    <row r="106" spans="1:6" ht="9.75" customHeight="1">
      <c r="A106" s="22"/>
      <c r="B106" s="22"/>
      <c r="C106" s="146"/>
      <c r="D106" s="146"/>
      <c r="E106" s="132"/>
      <c r="F106" s="133"/>
    </row>
    <row r="107" spans="1:6" ht="19.5" customHeight="1">
      <c r="A107" s="165" t="s">
        <v>205</v>
      </c>
      <c r="B107" s="27"/>
      <c r="C107" s="166">
        <v>1935522</v>
      </c>
      <c r="D107" s="166">
        <v>1551035.51</v>
      </c>
      <c r="E107" s="321">
        <v>-19.864743981210236</v>
      </c>
      <c r="F107" s="153">
        <v>-384486.49</v>
      </c>
    </row>
    <row r="108" spans="1:6" ht="19.5" customHeight="1">
      <c r="A108" s="168" t="s">
        <v>206</v>
      </c>
      <c r="B108" s="29"/>
      <c r="C108" s="169">
        <v>300000</v>
      </c>
      <c r="D108" s="169">
        <v>75</v>
      </c>
      <c r="E108" s="136">
        <v>-99.97500000000001</v>
      </c>
      <c r="F108" s="157">
        <v>-299925</v>
      </c>
    </row>
    <row r="109" spans="1:6" ht="19.5" customHeight="1">
      <c r="A109" s="170" t="s">
        <v>207</v>
      </c>
      <c r="B109" s="48"/>
      <c r="C109" s="171">
        <v>2235522</v>
      </c>
      <c r="D109" s="171">
        <v>1551110.51</v>
      </c>
      <c r="E109" s="322">
        <v>-30.615287615152077</v>
      </c>
      <c r="F109" s="172">
        <v>-684411.49</v>
      </c>
    </row>
    <row r="110" ht="12.75"/>
    <row r="111" ht="12.75" hidden="1"/>
    <row r="112" ht="12.75"/>
    <row r="113" ht="12.75"/>
    <row r="114" ht="12.75" hidden="1">
      <c r="A114" s="173" t="s">
        <v>348</v>
      </c>
    </row>
    <row r="115" ht="12.75"/>
    <row r="116" ht="12.75"/>
    <row r="117" ht="12.75">
      <c r="A117" s="110"/>
    </row>
    <row r="118" ht="12.75"/>
    <row r="119" ht="12.75" hidden="1">
      <c r="C119" s="64" t="s">
        <v>208</v>
      </c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 customHeight="1"/>
  </sheetData>
  <sheetProtection/>
  <mergeCells count="9">
    <mergeCell ref="A1:F1"/>
    <mergeCell ref="C93:C94"/>
    <mergeCell ref="E93:F93"/>
    <mergeCell ref="A2:C2"/>
    <mergeCell ref="A6:F6"/>
    <mergeCell ref="C8:C9"/>
    <mergeCell ref="E8:F8"/>
    <mergeCell ref="D2:F2"/>
    <mergeCell ref="A4:F4"/>
  </mergeCells>
  <dataValidations count="2">
    <dataValidation allowBlank="1" showInputMessage="1" showErrorMessage="1" errorTitle="Numeros decimales no permitidos" error="La presupuestación no admite decimales" sqref="D2 B3 B21:B65536 A20:B20 B5:B19"/>
    <dataValidation type="whole" allowBlank="1" showInputMessage="1" showErrorMessage="1" errorTitle="Números decimales no admitidos" error="La presupuestación no admite decimales" sqref="A4">
      <formula1>-9999999999999990000000000</formula1>
      <formula2>9.99999999999999E+25</formula2>
    </dataValidation>
  </dataValidations>
  <printOptions horizontalCentered="1"/>
  <pageMargins left="0.7874015748031497" right="0.3937007874015748" top="0.5905511811023623" bottom="0.5905511811023623" header="0" footer="0"/>
  <pageSetup horizontalDpi="600" verticalDpi="600" orientation="portrait" pageOrder="overThenDown" paperSize="9" scale="61" r:id="rId2"/>
  <rowBreaks count="1" manualBreakCount="1">
    <brk id="59" max="255" man="1"/>
  </rowBreaks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tabColor indexed="10"/>
  </sheetPr>
  <dimension ref="A1:N107"/>
  <sheetViews>
    <sheetView zoomScalePageLayoutView="0" workbookViewId="0" topLeftCell="A77">
      <selection activeCell="E136" sqref="E136"/>
    </sheetView>
  </sheetViews>
  <sheetFormatPr defaultColWidth="11.421875" defaultRowHeight="12.75"/>
  <cols>
    <col min="2" max="3" width="11.421875" style="18" customWidth="1"/>
    <col min="12" max="12" width="15.00390625" style="0" bestFit="1" customWidth="1"/>
  </cols>
  <sheetData>
    <row r="1" spans="1:14" ht="12.75">
      <c r="A1" t="e">
        <f>+MID(D1,1,2)</f>
        <v>#REF!</v>
      </c>
      <c r="B1" s="18" t="e">
        <f>+'EP9 SUBVENCIONES A RECIBIR'!G12</f>
        <v>#REF!</v>
      </c>
      <c r="C1" s="18">
        <f>+'EP9 SUBVENCIONES A RECIBIR'!C12</f>
        <v>0</v>
      </c>
      <c r="D1" t="e">
        <f>CONCATENATE(MID(#REF!,1,2),"00")</f>
        <v>#REF!</v>
      </c>
      <c r="E1" s="35" t="e">
        <f>+CONCATENATE("01/01/",#REF!-1)</f>
        <v>#REF!</v>
      </c>
      <c r="F1" t="e">
        <f>+CONCATENATE("31/12/",#REF!)</f>
        <v>#REF!</v>
      </c>
      <c r="J1" s="18">
        <f>+C1</f>
        <v>0</v>
      </c>
      <c r="K1" t="e">
        <f>+CONCATENATE(D1,"00")</f>
        <v>#REF!</v>
      </c>
      <c r="L1" t="str">
        <f>+"0000030000"</f>
        <v>0000030000</v>
      </c>
      <c r="M1" t="s">
        <v>9</v>
      </c>
      <c r="N1" s="21">
        <f>+'EP9 SUBVENCIONES A RECIBIR'!F12</f>
        <v>0</v>
      </c>
    </row>
    <row r="2" spans="1:14" ht="12.75">
      <c r="A2" t="e">
        <f aca="true" t="shared" si="0" ref="A2:A64">+MID(D2,1,2)</f>
        <v>#REF!</v>
      </c>
      <c r="B2" s="18" t="e">
        <f>+'EP9 SUBVENCIONES A RECIBIR'!G13</f>
        <v>#REF!</v>
      </c>
      <c r="C2" s="18" t="str">
        <f>+'EP9 SUBVENCIONES A RECIBIR'!C13</f>
        <v>TRANSFERENCIAS PARA GASTOS DE CAPITAL</v>
      </c>
      <c r="D2" t="e">
        <f>CONCATENATE(MID(#REF!,1,2),"00")</f>
        <v>#REF!</v>
      </c>
      <c r="E2" s="35" t="e">
        <f>+CONCATENATE("01/01/",#REF!-1)</f>
        <v>#REF!</v>
      </c>
      <c r="F2" t="e">
        <f>+CONCATENATE("31/12/",#REF!)</f>
        <v>#REF!</v>
      </c>
      <c r="J2" s="18" t="str">
        <f aca="true" t="shared" si="1" ref="J2:J64">+C2</f>
        <v>TRANSFERENCIAS PARA GASTOS DE CAPITAL</v>
      </c>
      <c r="K2" t="e">
        <f aca="true" t="shared" si="2" ref="K2:K64">+CONCATENATE(D2,"00")</f>
        <v>#REF!</v>
      </c>
      <c r="L2" t="str">
        <f aca="true" t="shared" si="3" ref="L2:L64">+"0000030000"</f>
        <v>0000030000</v>
      </c>
      <c r="M2" t="s">
        <v>9</v>
      </c>
      <c r="N2" s="21">
        <f>+'EP9 SUBVENCIONES A RECIBIR'!F13</f>
        <v>0</v>
      </c>
    </row>
    <row r="3" spans="1:14" ht="12.75">
      <c r="A3" t="e">
        <f t="shared" si="0"/>
        <v>#REF!</v>
      </c>
      <c r="B3" s="18" t="e">
        <f>+'EP9 SUBVENCIONES A RECIBIR'!#REF!</f>
        <v>#REF!</v>
      </c>
      <c r="C3" s="18" t="e">
        <f>+'EP9 SUBVENCIONES A RECIBIR'!#REF!</f>
        <v>#REF!</v>
      </c>
      <c r="D3" t="e">
        <f>CONCATENATE(MID(#REF!,1,2),"00")</f>
        <v>#REF!</v>
      </c>
      <c r="E3" s="35" t="e">
        <f>+CONCATENATE("01/01/",#REF!-1)</f>
        <v>#REF!</v>
      </c>
      <c r="F3" t="e">
        <f>+CONCATENATE("31/12/",#REF!)</f>
        <v>#REF!</v>
      </c>
      <c r="J3" s="18" t="e">
        <f t="shared" si="1"/>
        <v>#REF!</v>
      </c>
      <c r="K3" t="e">
        <f t="shared" si="2"/>
        <v>#REF!</v>
      </c>
      <c r="L3" t="str">
        <f t="shared" si="3"/>
        <v>0000030000</v>
      </c>
      <c r="M3" t="s">
        <v>9</v>
      </c>
      <c r="N3" s="21" t="e">
        <f>+'EP9 SUBVENCIONES A RECIBIR'!#REF!</f>
        <v>#REF!</v>
      </c>
    </row>
    <row r="4" spans="1:14" ht="12.75">
      <c r="A4" t="e">
        <f t="shared" si="0"/>
        <v>#REF!</v>
      </c>
      <c r="B4" s="18" t="e">
        <f>+'EP9 SUBVENCIONES A RECIBIR'!#REF!</f>
        <v>#REF!</v>
      </c>
      <c r="C4" s="18" t="e">
        <f>+'EP9 SUBVENCIONES A RECIBIR'!#REF!</f>
        <v>#REF!</v>
      </c>
      <c r="D4" t="e">
        <f>CONCATENATE(MID(#REF!,1,2),"00")</f>
        <v>#REF!</v>
      </c>
      <c r="E4" s="35" t="e">
        <f>+CONCATENATE("01/01/",#REF!-1)</f>
        <v>#REF!</v>
      </c>
      <c r="F4" t="e">
        <f>+CONCATENATE("31/12/",#REF!)</f>
        <v>#REF!</v>
      </c>
      <c r="J4" s="18" t="e">
        <f t="shared" si="1"/>
        <v>#REF!</v>
      </c>
      <c r="K4" t="e">
        <f t="shared" si="2"/>
        <v>#REF!</v>
      </c>
      <c r="L4" t="str">
        <f t="shared" si="3"/>
        <v>0000030000</v>
      </c>
      <c r="M4" t="s">
        <v>9</v>
      </c>
      <c r="N4" s="21" t="e">
        <f>+'EP9 SUBVENCIONES A RECIBIR'!#REF!</f>
        <v>#REF!</v>
      </c>
    </row>
    <row r="5" spans="1:14" ht="12.75">
      <c r="A5" t="e">
        <f t="shared" si="0"/>
        <v>#REF!</v>
      </c>
      <c r="B5" s="18" t="e">
        <f>+'EP9 SUBVENCIONES A RECIBIR'!#REF!</f>
        <v>#REF!</v>
      </c>
      <c r="C5" s="18" t="e">
        <f>+'EP9 SUBVENCIONES A RECIBIR'!#REF!</f>
        <v>#REF!</v>
      </c>
      <c r="D5" t="e">
        <f>CONCATENATE(MID(#REF!,1,2),"00")</f>
        <v>#REF!</v>
      </c>
      <c r="E5" s="35" t="e">
        <f>+CONCATENATE("01/01/",#REF!-1)</f>
        <v>#REF!</v>
      </c>
      <c r="F5" t="e">
        <f>+CONCATENATE("31/12/",#REF!)</f>
        <v>#REF!</v>
      </c>
      <c r="J5" s="18" t="e">
        <f t="shared" si="1"/>
        <v>#REF!</v>
      </c>
      <c r="K5" t="e">
        <f t="shared" si="2"/>
        <v>#REF!</v>
      </c>
      <c r="L5" t="str">
        <f t="shared" si="3"/>
        <v>0000030000</v>
      </c>
      <c r="M5" t="s">
        <v>9</v>
      </c>
      <c r="N5" s="21" t="e">
        <f>+'EP9 SUBVENCIONES A RECIBIR'!#REF!</f>
        <v>#REF!</v>
      </c>
    </row>
    <row r="6" spans="1:14" ht="12.75">
      <c r="A6" t="e">
        <f t="shared" si="0"/>
        <v>#REF!</v>
      </c>
      <c r="B6" s="18" t="e">
        <f>+'EP9 SUBVENCIONES A RECIBIR'!#REF!</f>
        <v>#REF!</v>
      </c>
      <c r="C6" s="18" t="e">
        <f>+'EP9 SUBVENCIONES A RECIBIR'!#REF!</f>
        <v>#REF!</v>
      </c>
      <c r="D6" t="e">
        <f>CONCATENATE(MID(#REF!,1,2),"00")</f>
        <v>#REF!</v>
      </c>
      <c r="E6" s="35" t="e">
        <f>+CONCATENATE("01/01/",#REF!-1)</f>
        <v>#REF!</v>
      </c>
      <c r="F6" t="e">
        <f>+CONCATENATE("31/12/",#REF!)</f>
        <v>#REF!</v>
      </c>
      <c r="J6" s="18" t="e">
        <f t="shared" si="1"/>
        <v>#REF!</v>
      </c>
      <c r="K6" t="e">
        <f t="shared" si="2"/>
        <v>#REF!</v>
      </c>
      <c r="L6" t="str">
        <f t="shared" si="3"/>
        <v>0000030000</v>
      </c>
      <c r="M6" t="s">
        <v>9</v>
      </c>
      <c r="N6" s="21" t="e">
        <f>+'EP9 SUBVENCIONES A RECIBIR'!#REF!</f>
        <v>#REF!</v>
      </c>
    </row>
    <row r="7" spans="1:14" ht="12.75">
      <c r="A7" t="e">
        <f t="shared" si="0"/>
        <v>#REF!</v>
      </c>
      <c r="B7" s="18" t="e">
        <f>+'EP9 SUBVENCIONES A RECIBIR'!#REF!</f>
        <v>#REF!</v>
      </c>
      <c r="C7" s="18" t="e">
        <f>+'EP9 SUBVENCIONES A RECIBIR'!#REF!</f>
        <v>#REF!</v>
      </c>
      <c r="D7" t="e">
        <f>CONCATENATE(MID(#REF!,1,2),"00")</f>
        <v>#REF!</v>
      </c>
      <c r="E7" s="35" t="e">
        <f>+CONCATENATE("01/01/",#REF!-1)</f>
        <v>#REF!</v>
      </c>
      <c r="F7" t="e">
        <f>+CONCATENATE("31/12/",#REF!)</f>
        <v>#REF!</v>
      </c>
      <c r="J7" s="18" t="e">
        <f t="shared" si="1"/>
        <v>#REF!</v>
      </c>
      <c r="K7" t="e">
        <f t="shared" si="2"/>
        <v>#REF!</v>
      </c>
      <c r="L7" t="str">
        <f t="shared" si="3"/>
        <v>0000030000</v>
      </c>
      <c r="M7" t="s">
        <v>9</v>
      </c>
      <c r="N7" s="21" t="e">
        <f>+'EP9 SUBVENCIONES A RECIBIR'!#REF!</f>
        <v>#REF!</v>
      </c>
    </row>
    <row r="8" spans="1:14" ht="12.75">
      <c r="A8" t="e">
        <f t="shared" si="0"/>
        <v>#REF!</v>
      </c>
      <c r="B8" s="18" t="e">
        <f>+'EP9 SUBVENCIONES A RECIBIR'!#REF!</f>
        <v>#REF!</v>
      </c>
      <c r="C8" s="18" t="e">
        <f>+'EP9 SUBVENCIONES A RECIBIR'!#REF!</f>
        <v>#REF!</v>
      </c>
      <c r="D8" t="e">
        <f>CONCATENATE(MID(#REF!,1,2),"00")</f>
        <v>#REF!</v>
      </c>
      <c r="E8" s="35" t="e">
        <f>+CONCATENATE("01/01/",#REF!-1)</f>
        <v>#REF!</v>
      </c>
      <c r="F8" t="e">
        <f>+CONCATENATE("31/12/",#REF!)</f>
        <v>#REF!</v>
      </c>
      <c r="J8" s="18" t="e">
        <f t="shared" si="1"/>
        <v>#REF!</v>
      </c>
      <c r="K8" t="e">
        <f t="shared" si="2"/>
        <v>#REF!</v>
      </c>
      <c r="L8" t="str">
        <f t="shared" si="3"/>
        <v>0000030000</v>
      </c>
      <c r="M8" t="s">
        <v>9</v>
      </c>
      <c r="N8" s="21" t="e">
        <f>+'EP9 SUBVENCIONES A RECIBIR'!#REF!</f>
        <v>#REF!</v>
      </c>
    </row>
    <row r="9" spans="1:14" ht="12.75">
      <c r="A9" t="e">
        <f t="shared" si="0"/>
        <v>#REF!</v>
      </c>
      <c r="B9" s="18" t="e">
        <f>+'EP9 SUBVENCIONES A RECIBIR'!G14</f>
        <v>#REF!</v>
      </c>
      <c r="C9" s="18" t="str">
        <f>+'EP9 SUBVENCIONES A RECIBIR'!C14</f>
        <v>TRANSFERENCIAS PARA GASTOS CORRIENTES</v>
      </c>
      <c r="D9" t="e">
        <f>CONCATENATE(MID(#REF!,1,2),"00")</f>
        <v>#REF!</v>
      </c>
      <c r="E9" s="35" t="e">
        <f>+CONCATENATE("01/01/",#REF!-1)</f>
        <v>#REF!</v>
      </c>
      <c r="F9" t="e">
        <f>+CONCATENATE("31/12/",#REF!)</f>
        <v>#REF!</v>
      </c>
      <c r="J9" s="18" t="str">
        <f t="shared" si="1"/>
        <v>TRANSFERENCIAS PARA GASTOS CORRIENTES</v>
      </c>
      <c r="K9" t="e">
        <f t="shared" si="2"/>
        <v>#REF!</v>
      </c>
      <c r="L9" t="str">
        <f t="shared" si="3"/>
        <v>0000030000</v>
      </c>
      <c r="M9" t="s">
        <v>9</v>
      </c>
      <c r="N9" s="21">
        <f>+'EP9 SUBVENCIONES A RECIBIR'!F14</f>
        <v>0</v>
      </c>
    </row>
    <row r="10" spans="1:14" ht="12.75">
      <c r="A10" t="e">
        <f t="shared" si="0"/>
        <v>#REF!</v>
      </c>
      <c r="B10" s="18" t="e">
        <f>+'EP9 SUBVENCIONES A RECIBIR'!G15</f>
        <v>#REF!</v>
      </c>
      <c r="C10" s="18" t="str">
        <f>+'EP9 SUBVENCIONES A RECIBIR'!C15</f>
        <v>CAMPEONATOS ESPAÑA EN EDAD ESCOLAR</v>
      </c>
      <c r="D10" t="e">
        <f>CONCATENATE(MID(#REF!,1,2),"00")</f>
        <v>#REF!</v>
      </c>
      <c r="E10" s="35" t="e">
        <f>+CONCATENATE("01/01/",#REF!-1)</f>
        <v>#REF!</v>
      </c>
      <c r="F10" t="e">
        <f>+CONCATENATE("31/12/",#REF!)</f>
        <v>#REF!</v>
      </c>
      <c r="J10" s="18" t="str">
        <f t="shared" si="1"/>
        <v>CAMPEONATOS ESPAÑA EN EDAD ESCOLAR</v>
      </c>
      <c r="K10" t="e">
        <f t="shared" si="2"/>
        <v>#REF!</v>
      </c>
      <c r="L10" t="str">
        <f t="shared" si="3"/>
        <v>0000030000</v>
      </c>
      <c r="M10" t="s">
        <v>9</v>
      </c>
      <c r="N10" s="21">
        <f>+'EP9 SUBVENCIONES A RECIBIR'!F15</f>
        <v>0</v>
      </c>
    </row>
    <row r="11" spans="1:14" ht="12.75">
      <c r="A11" t="e">
        <f t="shared" si="0"/>
        <v>#REF!</v>
      </c>
      <c r="B11" s="18" t="e">
        <f>+'EP9 SUBVENCIONES A RECIBIR'!G16</f>
        <v>#REF!</v>
      </c>
      <c r="C11" s="18" t="str">
        <f>+'EP9 SUBVENCIONES A RECIBIR'!C16</f>
        <v>TRANSF.DEFICITS EXPL.AÑOS ANTERIORES</v>
      </c>
      <c r="D11" t="e">
        <f>CONCATENATE(MID(#REF!,1,2),"00")</f>
        <v>#REF!</v>
      </c>
      <c r="E11" s="35" t="e">
        <f>+CONCATENATE("01/01/",#REF!-1)</f>
        <v>#REF!</v>
      </c>
      <c r="F11" t="e">
        <f>+CONCATENATE("31/12/",#REF!)</f>
        <v>#REF!</v>
      </c>
      <c r="J11" s="18" t="str">
        <f t="shared" si="1"/>
        <v>TRANSF.DEFICITS EXPL.AÑOS ANTERIORES</v>
      </c>
      <c r="K11" t="e">
        <f t="shared" si="2"/>
        <v>#REF!</v>
      </c>
      <c r="L11" t="str">
        <f t="shared" si="3"/>
        <v>0000030000</v>
      </c>
      <c r="M11" t="s">
        <v>9</v>
      </c>
      <c r="N11" s="21">
        <f>+'EP9 SUBVENCIONES A RECIBIR'!F16</f>
        <v>0</v>
      </c>
    </row>
    <row r="12" spans="1:14" ht="12.75">
      <c r="A12" t="e">
        <f t="shared" si="0"/>
        <v>#REF!</v>
      </c>
      <c r="B12" s="18" t="e">
        <f>+'EP9 SUBVENCIONES A RECIBIR'!G17</f>
        <v>#REF!</v>
      </c>
      <c r="C12" s="18">
        <f>+'EP9 SUBVENCIONES A RECIBIR'!C17</f>
        <v>0</v>
      </c>
      <c r="D12" t="e">
        <f>CONCATENATE(MID(#REF!,1,2),"00")</f>
        <v>#REF!</v>
      </c>
      <c r="E12" s="35" t="e">
        <f>+CONCATENATE("01/01/",#REF!-1)</f>
        <v>#REF!</v>
      </c>
      <c r="F12" t="e">
        <f>+CONCATENATE("31/12/",#REF!)</f>
        <v>#REF!</v>
      </c>
      <c r="J12" s="18">
        <f t="shared" si="1"/>
        <v>0</v>
      </c>
      <c r="K12" t="e">
        <f t="shared" si="2"/>
        <v>#REF!</v>
      </c>
      <c r="L12" t="str">
        <f t="shared" si="3"/>
        <v>0000030000</v>
      </c>
      <c r="M12" t="s">
        <v>9</v>
      </c>
      <c r="N12" s="21">
        <f>+'EP9 SUBVENCIONES A RECIBIR'!F17</f>
        <v>0</v>
      </c>
    </row>
    <row r="13" spans="1:14" ht="12.75">
      <c r="A13" t="e">
        <f t="shared" si="0"/>
        <v>#REF!</v>
      </c>
      <c r="B13" s="18">
        <f>+'EP9 SUBVENCIONES A RECIBIR'!G18</f>
        <v>80512</v>
      </c>
      <c r="C13" s="18">
        <f>+'EP9 SUBVENCIONES A RECIBIR'!C18</f>
        <v>0</v>
      </c>
      <c r="D13" t="e">
        <f>CONCATENATE(MID(#REF!,1,2),"00")</f>
        <v>#REF!</v>
      </c>
      <c r="E13" s="35" t="e">
        <f>+CONCATENATE("01/01/",#REF!-1)</f>
        <v>#REF!</v>
      </c>
      <c r="F13" t="e">
        <f>+CONCATENATE("31/12/",#REF!)</f>
        <v>#REF!</v>
      </c>
      <c r="J13" s="18">
        <f t="shared" si="1"/>
        <v>0</v>
      </c>
      <c r="K13" t="e">
        <f t="shared" si="2"/>
        <v>#REF!</v>
      </c>
      <c r="L13" t="str">
        <f t="shared" si="3"/>
        <v>0000030000</v>
      </c>
      <c r="M13" t="s">
        <v>9</v>
      </c>
      <c r="N13" s="21">
        <f>+'EP9 SUBVENCIONES A RECIBIR'!F18</f>
        <v>0</v>
      </c>
    </row>
    <row r="14" spans="1:14" ht="12.75">
      <c r="A14" t="e">
        <f t="shared" si="0"/>
        <v>#REF!</v>
      </c>
      <c r="B14" s="18" t="e">
        <f>+'EP9 SUBVENCIONES A RECIBIR'!G19</f>
        <v>#REF!</v>
      </c>
      <c r="C14" s="18">
        <f>+'EP9 SUBVENCIONES A RECIBIR'!C19</f>
        <v>0</v>
      </c>
      <c r="D14" t="e">
        <f>CONCATENATE(MID(#REF!,1,2),"00")</f>
        <v>#REF!</v>
      </c>
      <c r="E14" s="35" t="e">
        <f>+CONCATENATE("01/01/",#REF!-1)</f>
        <v>#REF!</v>
      </c>
      <c r="F14" t="e">
        <f>+CONCATENATE("31/12/",#REF!)</f>
        <v>#REF!</v>
      </c>
      <c r="J14" s="18">
        <f t="shared" si="1"/>
        <v>0</v>
      </c>
      <c r="K14" t="e">
        <f t="shared" si="2"/>
        <v>#REF!</v>
      </c>
      <c r="L14" t="str">
        <f t="shared" si="3"/>
        <v>0000030000</v>
      </c>
      <c r="M14" t="s">
        <v>9</v>
      </c>
      <c r="N14" s="21">
        <f>+'EP9 SUBVENCIONES A RECIBIR'!F19</f>
        <v>0</v>
      </c>
    </row>
    <row r="15" spans="1:14" ht="12.75">
      <c r="A15" t="e">
        <f t="shared" si="0"/>
        <v>#REF!</v>
      </c>
      <c r="B15" s="18" t="e">
        <f>+'EP9 SUBVENCIONES A RECIBIR'!G20</f>
        <v>#REF!</v>
      </c>
      <c r="C15" s="18">
        <f>+'EP9 SUBVENCIONES A RECIBIR'!C20</f>
        <v>0</v>
      </c>
      <c r="D15" t="e">
        <f>CONCATENATE(MID(#REF!,1,2),"00")</f>
        <v>#REF!</v>
      </c>
      <c r="E15" s="35" t="e">
        <f>+CONCATENATE("01/01/",#REF!-1)</f>
        <v>#REF!</v>
      </c>
      <c r="F15" t="e">
        <f>+CONCATENATE("31/12/",#REF!)</f>
        <v>#REF!</v>
      </c>
      <c r="J15" s="18">
        <f t="shared" si="1"/>
        <v>0</v>
      </c>
      <c r="K15" t="e">
        <f t="shared" si="2"/>
        <v>#REF!</v>
      </c>
      <c r="L15" t="str">
        <f t="shared" si="3"/>
        <v>0000030000</v>
      </c>
      <c r="M15" t="s">
        <v>9</v>
      </c>
      <c r="N15" s="21">
        <f>+'EP9 SUBVENCIONES A RECIBIR'!F20</f>
        <v>0</v>
      </c>
    </row>
    <row r="16" spans="1:14" ht="12.75">
      <c r="A16" t="e">
        <f t="shared" si="0"/>
        <v>#REF!</v>
      </c>
      <c r="B16" s="18" t="e">
        <f>+'EP9 SUBVENCIONES A RECIBIR'!G21</f>
        <v>#REF!</v>
      </c>
      <c r="C16" s="18">
        <f>+'EP9 SUBVENCIONES A RECIBIR'!C21</f>
        <v>0</v>
      </c>
      <c r="D16" t="e">
        <f>CONCATENATE(MID(#REF!,1,2),"00")</f>
        <v>#REF!</v>
      </c>
      <c r="E16" s="35" t="e">
        <f>+CONCATENATE("01/01/",#REF!-1)</f>
        <v>#REF!</v>
      </c>
      <c r="F16" t="e">
        <f>+CONCATENATE("31/12/",#REF!)</f>
        <v>#REF!</v>
      </c>
      <c r="J16" s="18">
        <f t="shared" si="1"/>
        <v>0</v>
      </c>
      <c r="K16" t="e">
        <f t="shared" si="2"/>
        <v>#REF!</v>
      </c>
      <c r="L16" t="str">
        <f t="shared" si="3"/>
        <v>0000030000</v>
      </c>
      <c r="M16" t="s">
        <v>9</v>
      </c>
      <c r="N16" s="21">
        <f>+'EP9 SUBVENCIONES A RECIBIR'!F21</f>
        <v>0</v>
      </c>
    </row>
    <row r="17" spans="1:14" ht="12.75">
      <c r="A17" t="e">
        <f t="shared" si="0"/>
        <v>#REF!</v>
      </c>
      <c r="B17" s="18" t="e">
        <f>+#REF!</f>
        <v>#REF!</v>
      </c>
      <c r="C17" s="18" t="e">
        <f>+#REF!</f>
        <v>#REF!</v>
      </c>
      <c r="D17" t="e">
        <f>CONCATENATE(MID(#REF!,1,2),"00")</f>
        <v>#REF!</v>
      </c>
      <c r="E17" s="35" t="e">
        <f>+CONCATENATE("01/01/",#REF!-1)</f>
        <v>#REF!</v>
      </c>
      <c r="F17" t="e">
        <f>+CONCATENATE("31/12/",#REF!)</f>
        <v>#REF!</v>
      </c>
      <c r="J17" s="18" t="e">
        <f t="shared" si="1"/>
        <v>#REF!</v>
      </c>
      <c r="K17" t="e">
        <f t="shared" si="2"/>
        <v>#REF!</v>
      </c>
      <c r="L17" t="str">
        <f t="shared" si="3"/>
        <v>0000030000</v>
      </c>
      <c r="M17" t="s">
        <v>9</v>
      </c>
      <c r="N17" s="21" t="e">
        <f>+#REF!</f>
        <v>#REF!</v>
      </c>
    </row>
    <row r="18" spans="1:14" ht="12.75">
      <c r="A18" t="e">
        <f t="shared" si="0"/>
        <v>#REF!</v>
      </c>
      <c r="B18" s="18" t="e">
        <f>+#REF!</f>
        <v>#REF!</v>
      </c>
      <c r="C18" s="18" t="e">
        <f>+#REF!</f>
        <v>#REF!</v>
      </c>
      <c r="D18" t="e">
        <f>CONCATENATE(MID(#REF!,1,2),"00")</f>
        <v>#REF!</v>
      </c>
      <c r="E18" s="35" t="e">
        <f>+CONCATENATE("01/01/",#REF!-1)</f>
        <v>#REF!</v>
      </c>
      <c r="F18" t="e">
        <f>+CONCATENATE("31/12/",#REF!)</f>
        <v>#REF!</v>
      </c>
      <c r="J18" s="18" t="e">
        <f t="shared" si="1"/>
        <v>#REF!</v>
      </c>
      <c r="K18" t="e">
        <f t="shared" si="2"/>
        <v>#REF!</v>
      </c>
      <c r="L18" t="str">
        <f t="shared" si="3"/>
        <v>0000030000</v>
      </c>
      <c r="M18" t="s">
        <v>9</v>
      </c>
      <c r="N18" s="21" t="e">
        <f>+#REF!</f>
        <v>#REF!</v>
      </c>
    </row>
    <row r="19" spans="1:14" ht="12.75">
      <c r="A19" t="e">
        <f t="shared" si="0"/>
        <v>#REF!</v>
      </c>
      <c r="B19" s="18" t="e">
        <f>+#REF!</f>
        <v>#REF!</v>
      </c>
      <c r="C19" s="18" t="e">
        <f>+#REF!</f>
        <v>#REF!</v>
      </c>
      <c r="D19" t="e">
        <f>CONCATENATE(MID(#REF!,1,2),"00")</f>
        <v>#REF!</v>
      </c>
      <c r="E19" s="35" t="e">
        <f>+CONCATENATE("01/01/",#REF!-1)</f>
        <v>#REF!</v>
      </c>
      <c r="F19" t="e">
        <f>+CONCATENATE("31/12/",#REF!)</f>
        <v>#REF!</v>
      </c>
      <c r="J19" s="18" t="e">
        <f t="shared" si="1"/>
        <v>#REF!</v>
      </c>
      <c r="K19" t="e">
        <f t="shared" si="2"/>
        <v>#REF!</v>
      </c>
      <c r="L19" t="str">
        <f t="shared" si="3"/>
        <v>0000030000</v>
      </c>
      <c r="M19" t="s">
        <v>9</v>
      </c>
      <c r="N19" s="21" t="e">
        <f>+#REF!</f>
        <v>#REF!</v>
      </c>
    </row>
    <row r="20" spans="1:14" ht="12.75">
      <c r="A20" t="e">
        <f t="shared" si="0"/>
        <v>#REF!</v>
      </c>
      <c r="B20" s="18" t="e">
        <f>+#REF!</f>
        <v>#REF!</v>
      </c>
      <c r="C20" s="18" t="e">
        <f>+#REF!</f>
        <v>#REF!</v>
      </c>
      <c r="D20" t="e">
        <f>CONCATENATE(MID(#REF!,1,2),"00")</f>
        <v>#REF!</v>
      </c>
      <c r="E20" s="35" t="e">
        <f>+CONCATENATE("01/01/",#REF!-1)</f>
        <v>#REF!</v>
      </c>
      <c r="F20" t="e">
        <f>+CONCATENATE("31/12/",#REF!)</f>
        <v>#REF!</v>
      </c>
      <c r="J20" s="18" t="e">
        <f t="shared" si="1"/>
        <v>#REF!</v>
      </c>
      <c r="K20" t="e">
        <f t="shared" si="2"/>
        <v>#REF!</v>
      </c>
      <c r="L20" t="str">
        <f t="shared" si="3"/>
        <v>0000030000</v>
      </c>
      <c r="M20" t="s">
        <v>9</v>
      </c>
      <c r="N20" s="21" t="e">
        <f>+#REF!</f>
        <v>#REF!</v>
      </c>
    </row>
    <row r="21" spans="1:14" ht="12.75">
      <c r="A21" t="e">
        <f t="shared" si="0"/>
        <v>#REF!</v>
      </c>
      <c r="B21" s="18" t="e">
        <f>+#REF!</f>
        <v>#REF!</v>
      </c>
      <c r="C21" s="18" t="e">
        <f>+#REF!</f>
        <v>#REF!</v>
      </c>
      <c r="D21" t="e">
        <f>CONCATENATE(MID(#REF!,1,2),"00")</f>
        <v>#REF!</v>
      </c>
      <c r="E21" s="35" t="e">
        <f>+CONCATENATE("01/01/",#REF!-1)</f>
        <v>#REF!</v>
      </c>
      <c r="F21" t="e">
        <f>+CONCATENATE("31/12/",#REF!)</f>
        <v>#REF!</v>
      </c>
      <c r="J21" s="18" t="e">
        <f t="shared" si="1"/>
        <v>#REF!</v>
      </c>
      <c r="K21" t="e">
        <f t="shared" si="2"/>
        <v>#REF!</v>
      </c>
      <c r="L21" t="str">
        <f t="shared" si="3"/>
        <v>0000030000</v>
      </c>
      <c r="M21" t="s">
        <v>9</v>
      </c>
      <c r="N21" s="21" t="e">
        <f>+#REF!</f>
        <v>#REF!</v>
      </c>
    </row>
    <row r="22" spans="1:14" ht="12.75">
      <c r="A22" t="e">
        <f t="shared" si="0"/>
        <v>#REF!</v>
      </c>
      <c r="B22" s="18" t="e">
        <f>+#REF!</f>
        <v>#REF!</v>
      </c>
      <c r="C22" s="18" t="e">
        <f>+#REF!</f>
        <v>#REF!</v>
      </c>
      <c r="D22" t="e">
        <f>CONCATENATE(MID(#REF!,1,2),"00")</f>
        <v>#REF!</v>
      </c>
      <c r="E22" s="35" t="e">
        <f>+CONCATENATE("01/01/",#REF!-1)</f>
        <v>#REF!</v>
      </c>
      <c r="F22" t="e">
        <f>+CONCATENATE("31/12/",#REF!)</f>
        <v>#REF!</v>
      </c>
      <c r="J22" s="18" t="e">
        <f t="shared" si="1"/>
        <v>#REF!</v>
      </c>
      <c r="K22" t="e">
        <f t="shared" si="2"/>
        <v>#REF!</v>
      </c>
      <c r="L22" t="str">
        <f t="shared" si="3"/>
        <v>0000030000</v>
      </c>
      <c r="M22" t="s">
        <v>9</v>
      </c>
      <c r="N22" s="21" t="e">
        <f>+#REF!</f>
        <v>#REF!</v>
      </c>
    </row>
    <row r="23" spans="1:14" ht="12.75">
      <c r="A23" t="e">
        <f t="shared" si="0"/>
        <v>#REF!</v>
      </c>
      <c r="B23" s="18" t="e">
        <f>+#REF!</f>
        <v>#REF!</v>
      </c>
      <c r="C23" s="18" t="e">
        <f>+#REF!</f>
        <v>#REF!</v>
      </c>
      <c r="D23" t="e">
        <f>CONCATENATE(MID(#REF!,1,2),"00")</f>
        <v>#REF!</v>
      </c>
      <c r="E23" s="35" t="e">
        <f>+CONCATENATE("01/01/",#REF!-1)</f>
        <v>#REF!</v>
      </c>
      <c r="F23" t="e">
        <f>+CONCATENATE("31/12/",#REF!)</f>
        <v>#REF!</v>
      </c>
      <c r="J23" s="18" t="e">
        <f t="shared" si="1"/>
        <v>#REF!</v>
      </c>
      <c r="K23" t="e">
        <f t="shared" si="2"/>
        <v>#REF!</v>
      </c>
      <c r="L23" t="str">
        <f t="shared" si="3"/>
        <v>0000030000</v>
      </c>
      <c r="M23" t="s">
        <v>9</v>
      </c>
      <c r="N23" s="21" t="e">
        <f>+#REF!</f>
        <v>#REF!</v>
      </c>
    </row>
    <row r="24" spans="1:14" ht="12.75">
      <c r="A24" t="e">
        <f t="shared" si="0"/>
        <v>#REF!</v>
      </c>
      <c r="B24" s="18" t="e">
        <f>+#REF!</f>
        <v>#REF!</v>
      </c>
      <c r="C24" s="18" t="e">
        <f>+#REF!</f>
        <v>#REF!</v>
      </c>
      <c r="D24" t="e">
        <f>CONCATENATE(MID(#REF!,1,2),"00")</f>
        <v>#REF!</v>
      </c>
      <c r="E24" s="35" t="e">
        <f>+CONCATENATE("01/01/",#REF!-1)</f>
        <v>#REF!</v>
      </c>
      <c r="F24" t="e">
        <f>+CONCATENATE("31/12/",#REF!)</f>
        <v>#REF!</v>
      </c>
      <c r="J24" s="18" t="e">
        <f t="shared" si="1"/>
        <v>#REF!</v>
      </c>
      <c r="K24" t="e">
        <f t="shared" si="2"/>
        <v>#REF!</v>
      </c>
      <c r="L24" t="str">
        <f t="shared" si="3"/>
        <v>0000030000</v>
      </c>
      <c r="M24" t="s">
        <v>9</v>
      </c>
      <c r="N24" s="21" t="e">
        <f>+#REF!</f>
        <v>#REF!</v>
      </c>
    </row>
    <row r="25" spans="1:14" ht="12.75">
      <c r="A25" t="e">
        <f t="shared" si="0"/>
        <v>#REF!</v>
      </c>
      <c r="B25" s="18" t="e">
        <f>+#REF!</f>
        <v>#REF!</v>
      </c>
      <c r="C25" s="18" t="e">
        <f>+#REF!</f>
        <v>#REF!</v>
      </c>
      <c r="D25" t="e">
        <f>CONCATENATE(MID(#REF!,1,2),"00")</f>
        <v>#REF!</v>
      </c>
      <c r="E25" s="35" t="e">
        <f>+CONCATENATE("01/01/",#REF!-1)</f>
        <v>#REF!</v>
      </c>
      <c r="F25" t="e">
        <f>+CONCATENATE("31/12/",#REF!)</f>
        <v>#REF!</v>
      </c>
      <c r="J25" s="18" t="e">
        <f t="shared" si="1"/>
        <v>#REF!</v>
      </c>
      <c r="K25" t="e">
        <f t="shared" si="2"/>
        <v>#REF!</v>
      </c>
      <c r="L25" t="str">
        <f t="shared" si="3"/>
        <v>0000030000</v>
      </c>
      <c r="M25" t="s">
        <v>9</v>
      </c>
      <c r="N25" s="21" t="e">
        <f>+#REF!</f>
        <v>#REF!</v>
      </c>
    </row>
    <row r="26" spans="1:14" ht="12.75">
      <c r="A26" t="e">
        <f t="shared" si="0"/>
        <v>#REF!</v>
      </c>
      <c r="B26" s="18" t="e">
        <f>+#REF!</f>
        <v>#REF!</v>
      </c>
      <c r="C26" s="18" t="e">
        <f>+#REF!</f>
        <v>#REF!</v>
      </c>
      <c r="D26" t="e">
        <f>CONCATENATE(MID(#REF!,1,2),"00")</f>
        <v>#REF!</v>
      </c>
      <c r="E26" s="35" t="e">
        <f>+CONCATENATE("01/01/",#REF!-1)</f>
        <v>#REF!</v>
      </c>
      <c r="F26" t="e">
        <f>+CONCATENATE("31/12/",#REF!)</f>
        <v>#REF!</v>
      </c>
      <c r="J26" s="18" t="e">
        <f t="shared" si="1"/>
        <v>#REF!</v>
      </c>
      <c r="K26" t="e">
        <f t="shared" si="2"/>
        <v>#REF!</v>
      </c>
      <c r="L26" t="str">
        <f t="shared" si="3"/>
        <v>0000030000</v>
      </c>
      <c r="M26" t="s">
        <v>9</v>
      </c>
      <c r="N26" s="21" t="e">
        <f>+#REF!</f>
        <v>#REF!</v>
      </c>
    </row>
    <row r="27" spans="1:14" ht="12.75">
      <c r="A27" t="e">
        <f t="shared" si="0"/>
        <v>#REF!</v>
      </c>
      <c r="B27" s="18" t="e">
        <f>+#REF!</f>
        <v>#REF!</v>
      </c>
      <c r="C27" s="18" t="e">
        <f>+#REF!</f>
        <v>#REF!</v>
      </c>
      <c r="D27" t="e">
        <f>CONCATENATE(MID(#REF!,1,2),"00")</f>
        <v>#REF!</v>
      </c>
      <c r="E27" s="35" t="e">
        <f>+CONCATENATE("01/01/",#REF!-1)</f>
        <v>#REF!</v>
      </c>
      <c r="F27" t="e">
        <f>+CONCATENATE("31/12/",#REF!)</f>
        <v>#REF!</v>
      </c>
      <c r="J27" s="18" t="e">
        <f t="shared" si="1"/>
        <v>#REF!</v>
      </c>
      <c r="K27" t="e">
        <f t="shared" si="2"/>
        <v>#REF!</v>
      </c>
      <c r="L27" t="str">
        <f t="shared" si="3"/>
        <v>0000030000</v>
      </c>
      <c r="M27" t="s">
        <v>9</v>
      </c>
      <c r="N27" s="21" t="e">
        <f>+#REF!</f>
        <v>#REF!</v>
      </c>
    </row>
    <row r="28" spans="1:14" ht="12.75">
      <c r="A28" t="e">
        <f t="shared" si="0"/>
        <v>#REF!</v>
      </c>
      <c r="B28" s="18" t="e">
        <f>+#REF!</f>
        <v>#REF!</v>
      </c>
      <c r="C28" s="18" t="e">
        <f>+#REF!</f>
        <v>#REF!</v>
      </c>
      <c r="D28" t="e">
        <f>CONCATENATE(MID(#REF!,1,2),"00")</f>
        <v>#REF!</v>
      </c>
      <c r="E28" s="35" t="e">
        <f>+CONCATENATE("01/01/",#REF!-1)</f>
        <v>#REF!</v>
      </c>
      <c r="F28" t="e">
        <f>+CONCATENATE("31/12/",#REF!)</f>
        <v>#REF!</v>
      </c>
      <c r="J28" s="18" t="e">
        <f t="shared" si="1"/>
        <v>#REF!</v>
      </c>
      <c r="K28" t="e">
        <f t="shared" si="2"/>
        <v>#REF!</v>
      </c>
      <c r="L28" t="str">
        <f t="shared" si="3"/>
        <v>0000030000</v>
      </c>
      <c r="M28" t="s">
        <v>9</v>
      </c>
      <c r="N28" s="21" t="e">
        <f>+#REF!</f>
        <v>#REF!</v>
      </c>
    </row>
    <row r="29" spans="1:14" ht="12.75">
      <c r="A29" t="e">
        <f t="shared" si="0"/>
        <v>#REF!</v>
      </c>
      <c r="B29" s="18" t="e">
        <f>+#REF!</f>
        <v>#REF!</v>
      </c>
      <c r="C29" s="18" t="e">
        <f>+#REF!</f>
        <v>#REF!</v>
      </c>
      <c r="D29" t="e">
        <f>CONCATENATE(MID(#REF!,1,2),"00")</f>
        <v>#REF!</v>
      </c>
      <c r="E29" s="35" t="e">
        <f>+CONCATENATE("01/01/",#REF!-1)</f>
        <v>#REF!</v>
      </c>
      <c r="F29" t="e">
        <f>+CONCATENATE("31/12/",#REF!)</f>
        <v>#REF!</v>
      </c>
      <c r="J29" s="18" t="e">
        <f t="shared" si="1"/>
        <v>#REF!</v>
      </c>
      <c r="K29" t="e">
        <f t="shared" si="2"/>
        <v>#REF!</v>
      </c>
      <c r="L29" t="str">
        <f t="shared" si="3"/>
        <v>0000030000</v>
      </c>
      <c r="M29" t="s">
        <v>9</v>
      </c>
      <c r="N29" s="21" t="e">
        <f>+#REF!</f>
        <v>#REF!</v>
      </c>
    </row>
    <row r="30" spans="1:14" ht="12.75">
      <c r="A30" t="e">
        <f t="shared" si="0"/>
        <v>#REF!</v>
      </c>
      <c r="B30" s="18" t="e">
        <f>+#REF!</f>
        <v>#REF!</v>
      </c>
      <c r="C30" s="18" t="e">
        <f>+#REF!</f>
        <v>#REF!</v>
      </c>
      <c r="D30" t="e">
        <f>CONCATENATE(MID(#REF!,1,2),"00")</f>
        <v>#REF!</v>
      </c>
      <c r="E30" s="35" t="e">
        <f>+CONCATENATE("01/01/",#REF!-1)</f>
        <v>#REF!</v>
      </c>
      <c r="F30" t="e">
        <f>+CONCATENATE("31/12/",#REF!)</f>
        <v>#REF!</v>
      </c>
      <c r="J30" s="18" t="e">
        <f t="shared" si="1"/>
        <v>#REF!</v>
      </c>
      <c r="K30" t="e">
        <f t="shared" si="2"/>
        <v>#REF!</v>
      </c>
      <c r="L30" t="str">
        <f t="shared" si="3"/>
        <v>0000030000</v>
      </c>
      <c r="M30" t="s">
        <v>9</v>
      </c>
      <c r="N30" s="21" t="e">
        <f>+#REF!</f>
        <v>#REF!</v>
      </c>
    </row>
    <row r="31" spans="1:14" ht="12.75">
      <c r="A31" t="e">
        <f t="shared" si="0"/>
        <v>#REF!</v>
      </c>
      <c r="B31" s="18" t="e">
        <f>+#REF!</f>
        <v>#REF!</v>
      </c>
      <c r="C31" s="18" t="e">
        <f>+#REF!</f>
        <v>#REF!</v>
      </c>
      <c r="D31" t="e">
        <f>CONCATENATE(MID(#REF!,1,2),"00")</f>
        <v>#REF!</v>
      </c>
      <c r="E31" s="35" t="e">
        <f>+CONCATENATE("01/01/",#REF!-1)</f>
        <v>#REF!</v>
      </c>
      <c r="F31" t="e">
        <f>+CONCATENATE("31/12/",#REF!)</f>
        <v>#REF!</v>
      </c>
      <c r="J31" s="18" t="e">
        <f t="shared" si="1"/>
        <v>#REF!</v>
      </c>
      <c r="K31" t="e">
        <f t="shared" si="2"/>
        <v>#REF!</v>
      </c>
      <c r="L31" t="str">
        <f t="shared" si="3"/>
        <v>0000030000</v>
      </c>
      <c r="M31" t="s">
        <v>9</v>
      </c>
      <c r="N31" s="21" t="e">
        <f>+#REF!</f>
        <v>#REF!</v>
      </c>
    </row>
    <row r="32" spans="1:14" ht="12.75">
      <c r="A32" t="e">
        <f t="shared" si="0"/>
        <v>#REF!</v>
      </c>
      <c r="B32" s="18" t="e">
        <f>+#REF!</f>
        <v>#REF!</v>
      </c>
      <c r="C32" s="18" t="e">
        <f>+#REF!</f>
        <v>#REF!</v>
      </c>
      <c r="D32" t="e">
        <f>CONCATENATE(MID(#REF!,1,2),"00")</f>
        <v>#REF!</v>
      </c>
      <c r="E32" s="35" t="e">
        <f>+CONCATENATE("01/01/",#REF!-1)</f>
        <v>#REF!</v>
      </c>
      <c r="F32" t="e">
        <f>+CONCATENATE("31/12/",#REF!)</f>
        <v>#REF!</v>
      </c>
      <c r="J32" s="18" t="e">
        <f t="shared" si="1"/>
        <v>#REF!</v>
      </c>
      <c r="K32" t="e">
        <f t="shared" si="2"/>
        <v>#REF!</v>
      </c>
      <c r="L32" t="str">
        <f t="shared" si="3"/>
        <v>0000030000</v>
      </c>
      <c r="M32" t="s">
        <v>9</v>
      </c>
      <c r="N32" s="21" t="e">
        <f>+#REF!</f>
        <v>#REF!</v>
      </c>
    </row>
    <row r="33" spans="1:14" ht="12.75">
      <c r="A33" t="e">
        <f t="shared" si="0"/>
        <v>#REF!</v>
      </c>
      <c r="B33" s="18" t="e">
        <f>+#REF!</f>
        <v>#REF!</v>
      </c>
      <c r="C33" s="18" t="e">
        <f>+#REF!</f>
        <v>#REF!</v>
      </c>
      <c r="D33" t="e">
        <f>CONCATENATE(MID(#REF!,1,2),"00")</f>
        <v>#REF!</v>
      </c>
      <c r="E33" s="35" t="e">
        <f>+CONCATENATE("01/01/",#REF!-1)</f>
        <v>#REF!</v>
      </c>
      <c r="F33" t="e">
        <f>+CONCATENATE("31/12/",#REF!)</f>
        <v>#REF!</v>
      </c>
      <c r="J33" s="18" t="e">
        <f t="shared" si="1"/>
        <v>#REF!</v>
      </c>
      <c r="K33" t="e">
        <f t="shared" si="2"/>
        <v>#REF!</v>
      </c>
      <c r="L33" t="str">
        <f t="shared" si="3"/>
        <v>0000030000</v>
      </c>
      <c r="M33" t="s">
        <v>9</v>
      </c>
      <c r="N33" s="21" t="e">
        <f>+#REF!</f>
        <v>#REF!</v>
      </c>
    </row>
    <row r="34" spans="1:14" ht="12.75">
      <c r="A34" t="e">
        <f t="shared" si="0"/>
        <v>#REF!</v>
      </c>
      <c r="B34" s="18" t="e">
        <f>+#REF!</f>
        <v>#REF!</v>
      </c>
      <c r="C34" s="18" t="e">
        <f>+#REF!</f>
        <v>#REF!</v>
      </c>
      <c r="D34" t="e">
        <f>CONCATENATE(MID(#REF!,1,2),"00")</f>
        <v>#REF!</v>
      </c>
      <c r="E34" s="35" t="e">
        <f>+CONCATENATE("01/01/",#REF!-1)</f>
        <v>#REF!</v>
      </c>
      <c r="F34" t="e">
        <f>+CONCATENATE("31/12/",#REF!)</f>
        <v>#REF!</v>
      </c>
      <c r="J34" s="18" t="e">
        <f t="shared" si="1"/>
        <v>#REF!</v>
      </c>
      <c r="K34" t="e">
        <f t="shared" si="2"/>
        <v>#REF!</v>
      </c>
      <c r="L34" t="str">
        <f t="shared" si="3"/>
        <v>0000030000</v>
      </c>
      <c r="M34" t="s">
        <v>9</v>
      </c>
      <c r="N34" s="21" t="e">
        <f>+#REF!</f>
        <v>#REF!</v>
      </c>
    </row>
    <row r="35" spans="1:14" ht="12.75">
      <c r="A35" t="e">
        <f t="shared" si="0"/>
        <v>#REF!</v>
      </c>
      <c r="B35" s="18" t="e">
        <f>+#REF!</f>
        <v>#REF!</v>
      </c>
      <c r="C35" s="18" t="e">
        <f>+#REF!</f>
        <v>#REF!</v>
      </c>
      <c r="D35" t="e">
        <f>CONCATENATE(MID(#REF!,1,2),"00")</f>
        <v>#REF!</v>
      </c>
      <c r="E35" s="35" t="e">
        <f>+CONCATENATE("01/01/",#REF!-1)</f>
        <v>#REF!</v>
      </c>
      <c r="F35" t="e">
        <f>+CONCATENATE("31/12/",#REF!)</f>
        <v>#REF!</v>
      </c>
      <c r="J35" s="18" t="e">
        <f t="shared" si="1"/>
        <v>#REF!</v>
      </c>
      <c r="K35" t="e">
        <f t="shared" si="2"/>
        <v>#REF!</v>
      </c>
      <c r="L35" t="str">
        <f t="shared" si="3"/>
        <v>0000030000</v>
      </c>
      <c r="M35" t="s">
        <v>9</v>
      </c>
      <c r="N35" s="21" t="e">
        <f>+#REF!</f>
        <v>#REF!</v>
      </c>
    </row>
    <row r="36" spans="1:14" ht="12.75">
      <c r="A36" t="e">
        <f t="shared" si="0"/>
        <v>#REF!</v>
      </c>
      <c r="B36" s="18" t="e">
        <f>+#REF!</f>
        <v>#REF!</v>
      </c>
      <c r="C36" s="18" t="e">
        <f>+#REF!</f>
        <v>#REF!</v>
      </c>
      <c r="D36" t="e">
        <f>CONCATENATE(MID(#REF!,1,2),"00")</f>
        <v>#REF!</v>
      </c>
      <c r="E36" s="35" t="e">
        <f>+CONCATENATE("01/01/",#REF!-1)</f>
        <v>#REF!</v>
      </c>
      <c r="F36" t="e">
        <f>+CONCATENATE("31/12/",#REF!)</f>
        <v>#REF!</v>
      </c>
      <c r="J36" s="18" t="e">
        <f t="shared" si="1"/>
        <v>#REF!</v>
      </c>
      <c r="K36" t="e">
        <f t="shared" si="2"/>
        <v>#REF!</v>
      </c>
      <c r="L36" t="str">
        <f t="shared" si="3"/>
        <v>0000030000</v>
      </c>
      <c r="M36" t="s">
        <v>9</v>
      </c>
      <c r="N36" s="21" t="e">
        <f>+#REF!</f>
        <v>#REF!</v>
      </c>
    </row>
    <row r="37" spans="1:14" ht="12.75">
      <c r="A37" t="e">
        <f t="shared" si="0"/>
        <v>#REF!</v>
      </c>
      <c r="B37" s="18" t="e">
        <f>+#REF!</f>
        <v>#REF!</v>
      </c>
      <c r="C37" s="18" t="e">
        <f>+#REF!</f>
        <v>#REF!</v>
      </c>
      <c r="D37" t="e">
        <f>CONCATENATE(MID(#REF!,1,2),"00")</f>
        <v>#REF!</v>
      </c>
      <c r="E37" s="35" t="e">
        <f>+CONCATENATE("01/01/",#REF!-1)</f>
        <v>#REF!</v>
      </c>
      <c r="F37" t="e">
        <f>+CONCATENATE("31/12/",#REF!)</f>
        <v>#REF!</v>
      </c>
      <c r="J37" s="18" t="e">
        <f t="shared" si="1"/>
        <v>#REF!</v>
      </c>
      <c r="K37" t="e">
        <f t="shared" si="2"/>
        <v>#REF!</v>
      </c>
      <c r="L37" t="str">
        <f t="shared" si="3"/>
        <v>0000030000</v>
      </c>
      <c r="M37" t="s">
        <v>9</v>
      </c>
      <c r="N37" s="21" t="e">
        <f>+#REF!</f>
        <v>#REF!</v>
      </c>
    </row>
    <row r="38" spans="1:14" ht="12.75">
      <c r="A38" t="e">
        <f t="shared" si="0"/>
        <v>#REF!</v>
      </c>
      <c r="B38" s="18" t="e">
        <f>+#REF!</f>
        <v>#REF!</v>
      </c>
      <c r="C38" s="18" t="e">
        <f>+#REF!</f>
        <v>#REF!</v>
      </c>
      <c r="D38" t="e">
        <f>CONCATENATE(MID(#REF!,1,2),"00")</f>
        <v>#REF!</v>
      </c>
      <c r="E38" s="35" t="e">
        <f>+CONCATENATE("01/01/",#REF!-1)</f>
        <v>#REF!</v>
      </c>
      <c r="F38" t="e">
        <f>+CONCATENATE("31/12/",#REF!)</f>
        <v>#REF!</v>
      </c>
      <c r="J38" s="18" t="e">
        <f t="shared" si="1"/>
        <v>#REF!</v>
      </c>
      <c r="K38" t="e">
        <f t="shared" si="2"/>
        <v>#REF!</v>
      </c>
      <c r="L38" t="str">
        <f t="shared" si="3"/>
        <v>0000030000</v>
      </c>
      <c r="M38" t="s">
        <v>9</v>
      </c>
      <c r="N38" s="21" t="e">
        <f>+#REF!</f>
        <v>#REF!</v>
      </c>
    </row>
    <row r="39" spans="1:14" ht="12.75">
      <c r="A39" t="e">
        <f t="shared" si="0"/>
        <v>#REF!</v>
      </c>
      <c r="B39" s="18" t="e">
        <f>+#REF!</f>
        <v>#REF!</v>
      </c>
      <c r="C39" s="18" t="e">
        <f>+#REF!</f>
        <v>#REF!</v>
      </c>
      <c r="D39" t="e">
        <f>CONCATENATE(MID(#REF!,1,2),"00")</f>
        <v>#REF!</v>
      </c>
      <c r="E39" s="35" t="e">
        <f>+CONCATENATE("01/01/",#REF!-1)</f>
        <v>#REF!</v>
      </c>
      <c r="F39" t="e">
        <f>+CONCATENATE("31/12/",#REF!)</f>
        <v>#REF!</v>
      </c>
      <c r="J39" s="18" t="e">
        <f t="shared" si="1"/>
        <v>#REF!</v>
      </c>
      <c r="K39" t="e">
        <f t="shared" si="2"/>
        <v>#REF!</v>
      </c>
      <c r="L39" t="str">
        <f t="shared" si="3"/>
        <v>0000030000</v>
      </c>
      <c r="M39" t="s">
        <v>9</v>
      </c>
      <c r="N39" s="21" t="e">
        <f>+#REF!</f>
        <v>#REF!</v>
      </c>
    </row>
    <row r="40" spans="1:14" ht="12.75">
      <c r="A40" t="e">
        <f t="shared" si="0"/>
        <v>#REF!</v>
      </c>
      <c r="B40" s="18" t="e">
        <f>+#REF!</f>
        <v>#REF!</v>
      </c>
      <c r="C40" s="18" t="e">
        <f>+#REF!</f>
        <v>#REF!</v>
      </c>
      <c r="D40" t="e">
        <f>CONCATENATE(MID(#REF!,1,2),"00")</f>
        <v>#REF!</v>
      </c>
      <c r="E40" s="35" t="e">
        <f>+CONCATENATE("01/01/",#REF!-1)</f>
        <v>#REF!</v>
      </c>
      <c r="F40" t="e">
        <f>+CONCATENATE("31/12/",#REF!)</f>
        <v>#REF!</v>
      </c>
      <c r="J40" s="18" t="e">
        <f t="shared" si="1"/>
        <v>#REF!</v>
      </c>
      <c r="K40" t="e">
        <f t="shared" si="2"/>
        <v>#REF!</v>
      </c>
      <c r="L40" t="str">
        <f t="shared" si="3"/>
        <v>0000030000</v>
      </c>
      <c r="M40" t="s">
        <v>9</v>
      </c>
      <c r="N40" s="21" t="e">
        <f>+#REF!</f>
        <v>#REF!</v>
      </c>
    </row>
    <row r="41" spans="1:14" ht="12.75">
      <c r="A41" t="e">
        <f t="shared" si="0"/>
        <v>#REF!</v>
      </c>
      <c r="B41" s="18" t="e">
        <f>+#REF!</f>
        <v>#REF!</v>
      </c>
      <c r="C41" s="18" t="e">
        <f>+#REF!</f>
        <v>#REF!</v>
      </c>
      <c r="D41" t="e">
        <f>CONCATENATE(MID(#REF!,1,2),"00")</f>
        <v>#REF!</v>
      </c>
      <c r="E41" s="35" t="e">
        <f>+CONCATENATE("01/01/",#REF!-1)</f>
        <v>#REF!</v>
      </c>
      <c r="F41" t="e">
        <f>+CONCATENATE("31/12/",#REF!)</f>
        <v>#REF!</v>
      </c>
      <c r="J41" s="18" t="e">
        <f t="shared" si="1"/>
        <v>#REF!</v>
      </c>
      <c r="K41" t="e">
        <f t="shared" si="2"/>
        <v>#REF!</v>
      </c>
      <c r="L41" t="str">
        <f t="shared" si="3"/>
        <v>0000030000</v>
      </c>
      <c r="M41" t="s">
        <v>9</v>
      </c>
      <c r="N41" s="21" t="e">
        <f>+#REF!</f>
        <v>#REF!</v>
      </c>
    </row>
    <row r="42" spans="1:14" ht="12.75">
      <c r="A42" t="e">
        <f t="shared" si="0"/>
        <v>#REF!</v>
      </c>
      <c r="B42" s="18" t="e">
        <f>+#REF!</f>
        <v>#REF!</v>
      </c>
      <c r="C42" s="18" t="e">
        <f>+#REF!</f>
        <v>#REF!</v>
      </c>
      <c r="D42" t="e">
        <f>CONCATENATE(MID(#REF!,1,2),"00")</f>
        <v>#REF!</v>
      </c>
      <c r="E42" s="35" t="e">
        <f>+CONCATENATE("01/01/",#REF!-1)</f>
        <v>#REF!</v>
      </c>
      <c r="F42" t="e">
        <f>+CONCATENATE("31/12/",#REF!)</f>
        <v>#REF!</v>
      </c>
      <c r="J42" s="18" t="e">
        <f t="shared" si="1"/>
        <v>#REF!</v>
      </c>
      <c r="K42" t="e">
        <f t="shared" si="2"/>
        <v>#REF!</v>
      </c>
      <c r="L42" t="str">
        <f t="shared" si="3"/>
        <v>0000030000</v>
      </c>
      <c r="M42" t="s">
        <v>9</v>
      </c>
      <c r="N42" s="21" t="e">
        <f>+#REF!</f>
        <v>#REF!</v>
      </c>
    </row>
    <row r="43" spans="1:14" ht="12.75">
      <c r="A43" t="e">
        <f t="shared" si="0"/>
        <v>#REF!</v>
      </c>
      <c r="B43" s="18" t="e">
        <f>+#REF!</f>
        <v>#REF!</v>
      </c>
      <c r="C43" s="18" t="e">
        <f>+#REF!</f>
        <v>#REF!</v>
      </c>
      <c r="D43" t="e">
        <f>CONCATENATE(MID(#REF!,1,2),"00")</f>
        <v>#REF!</v>
      </c>
      <c r="E43" s="35" t="e">
        <f>+CONCATENATE("01/01/",#REF!-1)</f>
        <v>#REF!</v>
      </c>
      <c r="F43" t="e">
        <f>+CONCATENATE("31/12/",#REF!)</f>
        <v>#REF!</v>
      </c>
      <c r="J43" s="18" t="e">
        <f t="shared" si="1"/>
        <v>#REF!</v>
      </c>
      <c r="K43" t="e">
        <f t="shared" si="2"/>
        <v>#REF!</v>
      </c>
      <c r="L43" t="str">
        <f t="shared" si="3"/>
        <v>0000030000</v>
      </c>
      <c r="M43" t="s">
        <v>9</v>
      </c>
      <c r="N43" s="21" t="e">
        <f>+#REF!</f>
        <v>#REF!</v>
      </c>
    </row>
    <row r="44" spans="1:14" ht="12.75">
      <c r="A44" t="e">
        <f t="shared" si="0"/>
        <v>#REF!</v>
      </c>
      <c r="B44" s="18" t="e">
        <f>+#REF!</f>
        <v>#REF!</v>
      </c>
      <c r="C44" s="18" t="e">
        <f>+#REF!</f>
        <v>#REF!</v>
      </c>
      <c r="D44" t="e">
        <f>CONCATENATE(MID(#REF!,1,2),"00")</f>
        <v>#REF!</v>
      </c>
      <c r="E44" s="35" t="e">
        <f>+CONCATENATE("01/01/",#REF!-1)</f>
        <v>#REF!</v>
      </c>
      <c r="F44" t="e">
        <f>+CONCATENATE("31/12/",#REF!)</f>
        <v>#REF!</v>
      </c>
      <c r="J44" s="18" t="e">
        <f t="shared" si="1"/>
        <v>#REF!</v>
      </c>
      <c r="K44" t="e">
        <f t="shared" si="2"/>
        <v>#REF!</v>
      </c>
      <c r="L44" t="str">
        <f t="shared" si="3"/>
        <v>0000030000</v>
      </c>
      <c r="M44" t="s">
        <v>9</v>
      </c>
      <c r="N44" s="21" t="e">
        <f>+#REF!</f>
        <v>#REF!</v>
      </c>
    </row>
    <row r="45" spans="1:14" ht="12.75">
      <c r="A45" t="e">
        <f t="shared" si="0"/>
        <v>#REF!</v>
      </c>
      <c r="B45" s="18" t="e">
        <f>+#REF!</f>
        <v>#REF!</v>
      </c>
      <c r="C45" s="18" t="e">
        <f>+#REF!</f>
        <v>#REF!</v>
      </c>
      <c r="D45" t="e">
        <f>CONCATENATE(MID(#REF!,1,2),"00")</f>
        <v>#REF!</v>
      </c>
      <c r="E45" s="35" t="e">
        <f>+CONCATENATE("01/01/",#REF!-1)</f>
        <v>#REF!</v>
      </c>
      <c r="F45" t="e">
        <f>+CONCATENATE("31/12/",#REF!)</f>
        <v>#REF!</v>
      </c>
      <c r="J45" s="18" t="e">
        <f t="shared" si="1"/>
        <v>#REF!</v>
      </c>
      <c r="K45" t="e">
        <f t="shared" si="2"/>
        <v>#REF!</v>
      </c>
      <c r="L45" t="str">
        <f t="shared" si="3"/>
        <v>0000030000</v>
      </c>
      <c r="M45" t="s">
        <v>9</v>
      </c>
      <c r="N45" s="21" t="e">
        <f>+#REF!</f>
        <v>#REF!</v>
      </c>
    </row>
    <row r="46" spans="1:14" ht="12.75">
      <c r="A46" t="e">
        <f t="shared" si="0"/>
        <v>#REF!</v>
      </c>
      <c r="B46" s="18" t="e">
        <f>+#REF!</f>
        <v>#REF!</v>
      </c>
      <c r="C46" s="18" t="e">
        <f>+#REF!</f>
        <v>#REF!</v>
      </c>
      <c r="D46" t="e">
        <f>CONCATENATE(MID(#REF!,1,2),"00")</f>
        <v>#REF!</v>
      </c>
      <c r="E46" s="35" t="e">
        <f>+CONCATENATE("01/01/",#REF!-1)</f>
        <v>#REF!</v>
      </c>
      <c r="F46" t="e">
        <f>+CONCATENATE("31/12/",#REF!)</f>
        <v>#REF!</v>
      </c>
      <c r="J46" s="18" t="e">
        <f t="shared" si="1"/>
        <v>#REF!</v>
      </c>
      <c r="K46" t="e">
        <f t="shared" si="2"/>
        <v>#REF!</v>
      </c>
      <c r="L46" t="str">
        <f t="shared" si="3"/>
        <v>0000030000</v>
      </c>
      <c r="M46" t="s">
        <v>9</v>
      </c>
      <c r="N46" s="21" t="e">
        <f>+#REF!</f>
        <v>#REF!</v>
      </c>
    </row>
    <row r="47" spans="1:14" ht="12.75">
      <c r="A47" t="e">
        <f t="shared" si="0"/>
        <v>#REF!</v>
      </c>
      <c r="B47" s="18" t="e">
        <f>+#REF!</f>
        <v>#REF!</v>
      </c>
      <c r="C47" s="18" t="e">
        <f>+#REF!</f>
        <v>#REF!</v>
      </c>
      <c r="D47" t="e">
        <f>CONCATENATE(MID(#REF!,1,2),"00")</f>
        <v>#REF!</v>
      </c>
      <c r="E47" s="35" t="e">
        <f>+CONCATENATE("01/01/",#REF!-1)</f>
        <v>#REF!</v>
      </c>
      <c r="F47" t="e">
        <f>+CONCATENATE("31/12/",#REF!)</f>
        <v>#REF!</v>
      </c>
      <c r="J47" s="18" t="e">
        <f t="shared" si="1"/>
        <v>#REF!</v>
      </c>
      <c r="K47" t="e">
        <f t="shared" si="2"/>
        <v>#REF!</v>
      </c>
      <c r="L47" t="str">
        <f t="shared" si="3"/>
        <v>0000030000</v>
      </c>
      <c r="M47" t="s">
        <v>9</v>
      </c>
      <c r="N47" s="21" t="e">
        <f>+#REF!</f>
        <v>#REF!</v>
      </c>
    </row>
    <row r="48" spans="1:14" ht="12.75">
      <c r="A48" t="e">
        <f t="shared" si="0"/>
        <v>#REF!</v>
      </c>
      <c r="B48" s="18" t="e">
        <f>+#REF!</f>
        <v>#REF!</v>
      </c>
      <c r="C48" s="18" t="e">
        <f>+#REF!</f>
        <v>#REF!</v>
      </c>
      <c r="D48" t="e">
        <f>CONCATENATE(MID(#REF!,1,2),"00")</f>
        <v>#REF!</v>
      </c>
      <c r="E48" s="35" t="e">
        <f>+CONCATENATE("01/01/",#REF!-1)</f>
        <v>#REF!</v>
      </c>
      <c r="F48" t="e">
        <f>+CONCATENATE("31/12/",#REF!)</f>
        <v>#REF!</v>
      </c>
      <c r="J48" s="18" t="e">
        <f t="shared" si="1"/>
        <v>#REF!</v>
      </c>
      <c r="K48" t="e">
        <f t="shared" si="2"/>
        <v>#REF!</v>
      </c>
      <c r="L48" t="str">
        <f t="shared" si="3"/>
        <v>0000030000</v>
      </c>
      <c r="M48" t="s">
        <v>9</v>
      </c>
      <c r="N48" s="21" t="e">
        <f>+#REF!</f>
        <v>#REF!</v>
      </c>
    </row>
    <row r="49" spans="1:14" ht="12.75">
      <c r="A49" t="e">
        <f t="shared" si="0"/>
        <v>#REF!</v>
      </c>
      <c r="B49" s="18" t="e">
        <f>+#REF!</f>
        <v>#REF!</v>
      </c>
      <c r="C49" s="18" t="e">
        <f>+#REF!</f>
        <v>#REF!</v>
      </c>
      <c r="D49" t="e">
        <f>CONCATENATE(MID(#REF!,1,2),"00")</f>
        <v>#REF!</v>
      </c>
      <c r="E49" s="35" t="e">
        <f>+CONCATENATE("01/01/",#REF!-1)</f>
        <v>#REF!</v>
      </c>
      <c r="F49" t="e">
        <f>+CONCATENATE("31/12/",#REF!)</f>
        <v>#REF!</v>
      </c>
      <c r="J49" s="18" t="e">
        <f t="shared" si="1"/>
        <v>#REF!</v>
      </c>
      <c r="K49" t="e">
        <f t="shared" si="2"/>
        <v>#REF!</v>
      </c>
      <c r="L49" t="str">
        <f t="shared" si="3"/>
        <v>0000030000</v>
      </c>
      <c r="M49" t="s">
        <v>9</v>
      </c>
      <c r="N49" s="21" t="e">
        <f>+#REF!</f>
        <v>#REF!</v>
      </c>
    </row>
    <row r="50" spans="1:14" ht="12.75">
      <c r="A50" t="e">
        <f t="shared" si="0"/>
        <v>#REF!</v>
      </c>
      <c r="B50" s="18" t="e">
        <f>+#REF!</f>
        <v>#REF!</v>
      </c>
      <c r="C50" s="18" t="e">
        <f>+#REF!</f>
        <v>#REF!</v>
      </c>
      <c r="D50" t="e">
        <f>CONCATENATE(MID(#REF!,1,2),"00")</f>
        <v>#REF!</v>
      </c>
      <c r="E50" s="35" t="e">
        <f>+CONCATENATE("01/01/",#REF!-1)</f>
        <v>#REF!</v>
      </c>
      <c r="F50" t="e">
        <f>+CONCATENATE("31/12/",#REF!)</f>
        <v>#REF!</v>
      </c>
      <c r="J50" s="18" t="e">
        <f t="shared" si="1"/>
        <v>#REF!</v>
      </c>
      <c r="K50" t="e">
        <f t="shared" si="2"/>
        <v>#REF!</v>
      </c>
      <c r="L50" t="str">
        <f t="shared" si="3"/>
        <v>0000030000</v>
      </c>
      <c r="M50" t="s">
        <v>9</v>
      </c>
      <c r="N50" s="21" t="e">
        <f>+#REF!</f>
        <v>#REF!</v>
      </c>
    </row>
    <row r="51" spans="1:14" ht="12.75">
      <c r="A51" t="e">
        <f t="shared" si="0"/>
        <v>#REF!</v>
      </c>
      <c r="B51" s="18" t="e">
        <f>+#REF!</f>
        <v>#REF!</v>
      </c>
      <c r="C51" s="18" t="e">
        <f>+#REF!</f>
        <v>#REF!</v>
      </c>
      <c r="D51" t="e">
        <f>CONCATENATE(MID(#REF!,1,2),"00")</f>
        <v>#REF!</v>
      </c>
      <c r="E51" s="35" t="e">
        <f>+CONCATENATE("01/01/",#REF!-1)</f>
        <v>#REF!</v>
      </c>
      <c r="F51" t="e">
        <f>+CONCATENATE("31/12/",#REF!)</f>
        <v>#REF!</v>
      </c>
      <c r="J51" s="18" t="e">
        <f t="shared" si="1"/>
        <v>#REF!</v>
      </c>
      <c r="K51" t="e">
        <f t="shared" si="2"/>
        <v>#REF!</v>
      </c>
      <c r="L51" t="str">
        <f t="shared" si="3"/>
        <v>0000030000</v>
      </c>
      <c r="M51" t="s">
        <v>9</v>
      </c>
      <c r="N51" s="21" t="e">
        <f>+#REF!</f>
        <v>#REF!</v>
      </c>
    </row>
    <row r="52" spans="1:14" ht="12.75">
      <c r="A52" t="e">
        <f t="shared" si="0"/>
        <v>#REF!</v>
      </c>
      <c r="B52" s="18" t="e">
        <f>+#REF!</f>
        <v>#REF!</v>
      </c>
      <c r="C52" s="18" t="e">
        <f>+#REF!</f>
        <v>#REF!</v>
      </c>
      <c r="D52" t="e">
        <f>CONCATENATE(MID(#REF!,1,2),"00")</f>
        <v>#REF!</v>
      </c>
      <c r="E52" s="35" t="e">
        <f>+CONCATENATE("01/01/",#REF!-1)</f>
        <v>#REF!</v>
      </c>
      <c r="F52" t="e">
        <f>+CONCATENATE("31/12/",#REF!)</f>
        <v>#REF!</v>
      </c>
      <c r="J52" s="18" t="e">
        <f t="shared" si="1"/>
        <v>#REF!</v>
      </c>
      <c r="K52" t="e">
        <f t="shared" si="2"/>
        <v>#REF!</v>
      </c>
      <c r="L52" t="str">
        <f t="shared" si="3"/>
        <v>0000030000</v>
      </c>
      <c r="M52" t="s">
        <v>9</v>
      </c>
      <c r="N52" s="21" t="e">
        <f>+#REF!</f>
        <v>#REF!</v>
      </c>
    </row>
    <row r="53" spans="1:14" ht="12.75">
      <c r="A53" t="e">
        <f t="shared" si="0"/>
        <v>#REF!</v>
      </c>
      <c r="B53" s="18" t="e">
        <f>+#REF!</f>
        <v>#REF!</v>
      </c>
      <c r="C53" s="18" t="e">
        <f>+#REF!</f>
        <v>#REF!</v>
      </c>
      <c r="D53" t="e">
        <f>CONCATENATE(MID(#REF!,1,2),"00")</f>
        <v>#REF!</v>
      </c>
      <c r="E53" s="35" t="e">
        <f>+CONCATENATE("01/01/",#REF!-1)</f>
        <v>#REF!</v>
      </c>
      <c r="F53" t="e">
        <f>+CONCATENATE("31/12/",#REF!)</f>
        <v>#REF!</v>
      </c>
      <c r="J53" s="18" t="e">
        <f t="shared" si="1"/>
        <v>#REF!</v>
      </c>
      <c r="K53" t="e">
        <f t="shared" si="2"/>
        <v>#REF!</v>
      </c>
      <c r="L53" t="str">
        <f t="shared" si="3"/>
        <v>0000030000</v>
      </c>
      <c r="M53" t="s">
        <v>9</v>
      </c>
      <c r="N53" s="21" t="e">
        <f>+#REF!</f>
        <v>#REF!</v>
      </c>
    </row>
    <row r="54" spans="1:14" ht="12.75">
      <c r="A54" t="e">
        <f t="shared" si="0"/>
        <v>#REF!</v>
      </c>
      <c r="B54" s="18" t="e">
        <f>+#REF!</f>
        <v>#REF!</v>
      </c>
      <c r="C54" s="18" t="e">
        <f>+#REF!</f>
        <v>#REF!</v>
      </c>
      <c r="D54" t="e">
        <f>CONCATENATE(MID(#REF!,1,2),"00")</f>
        <v>#REF!</v>
      </c>
      <c r="E54" s="35" t="e">
        <f>+CONCATENATE("01/01/",#REF!-1)</f>
        <v>#REF!</v>
      </c>
      <c r="F54" t="e">
        <f>+CONCATENATE("31/12/",#REF!)</f>
        <v>#REF!</v>
      </c>
      <c r="J54" s="18" t="e">
        <f t="shared" si="1"/>
        <v>#REF!</v>
      </c>
      <c r="K54" t="e">
        <f t="shared" si="2"/>
        <v>#REF!</v>
      </c>
      <c r="L54" t="str">
        <f t="shared" si="3"/>
        <v>0000030000</v>
      </c>
      <c r="M54" t="s">
        <v>9</v>
      </c>
      <c r="N54" s="21" t="e">
        <f>+#REF!</f>
        <v>#REF!</v>
      </c>
    </row>
    <row r="55" spans="1:14" ht="12.75">
      <c r="A55" t="e">
        <f t="shared" si="0"/>
        <v>#REF!</v>
      </c>
      <c r="B55" s="18" t="e">
        <f>+#REF!</f>
        <v>#REF!</v>
      </c>
      <c r="C55" s="18" t="e">
        <f>+#REF!</f>
        <v>#REF!</v>
      </c>
      <c r="D55" t="e">
        <f>CONCATENATE(MID(#REF!,1,2),"00")</f>
        <v>#REF!</v>
      </c>
      <c r="E55" s="35" t="e">
        <f>+CONCATENATE("01/01/",#REF!-1)</f>
        <v>#REF!</v>
      </c>
      <c r="F55" t="e">
        <f>+CONCATENATE("31/12/",#REF!)</f>
        <v>#REF!</v>
      </c>
      <c r="J55" s="18" t="e">
        <f t="shared" si="1"/>
        <v>#REF!</v>
      </c>
      <c r="K55" t="e">
        <f t="shared" si="2"/>
        <v>#REF!</v>
      </c>
      <c r="L55" t="str">
        <f t="shared" si="3"/>
        <v>0000030000</v>
      </c>
      <c r="M55" t="s">
        <v>9</v>
      </c>
      <c r="N55" s="21" t="e">
        <f>+#REF!</f>
        <v>#REF!</v>
      </c>
    </row>
    <row r="56" spans="1:14" ht="12.75">
      <c r="A56" t="e">
        <f t="shared" si="0"/>
        <v>#REF!</v>
      </c>
      <c r="B56" s="18" t="e">
        <f>+#REF!</f>
        <v>#REF!</v>
      </c>
      <c r="C56" s="18" t="e">
        <f>+#REF!</f>
        <v>#REF!</v>
      </c>
      <c r="D56" t="e">
        <f>CONCATENATE(MID(#REF!,1,2),"00")</f>
        <v>#REF!</v>
      </c>
      <c r="E56" s="35" t="e">
        <f>+CONCATENATE("01/01/",#REF!-1)</f>
        <v>#REF!</v>
      </c>
      <c r="F56" t="e">
        <f>+CONCATENATE("31/12/",#REF!)</f>
        <v>#REF!</v>
      </c>
      <c r="J56" s="18" t="e">
        <f t="shared" si="1"/>
        <v>#REF!</v>
      </c>
      <c r="K56" t="e">
        <f t="shared" si="2"/>
        <v>#REF!</v>
      </c>
      <c r="L56" t="str">
        <f t="shared" si="3"/>
        <v>0000030000</v>
      </c>
      <c r="M56" t="s">
        <v>9</v>
      </c>
      <c r="N56" s="21" t="e">
        <f>+#REF!</f>
        <v>#REF!</v>
      </c>
    </row>
    <row r="57" spans="1:14" ht="12.75">
      <c r="A57" t="e">
        <f t="shared" si="0"/>
        <v>#REF!</v>
      </c>
      <c r="B57" s="18" t="e">
        <f>+#REF!</f>
        <v>#REF!</v>
      </c>
      <c r="C57" s="18" t="e">
        <f>+#REF!</f>
        <v>#REF!</v>
      </c>
      <c r="D57" t="e">
        <f>CONCATENATE(MID(#REF!,1,2),"00")</f>
        <v>#REF!</v>
      </c>
      <c r="E57" s="35" t="e">
        <f>+CONCATENATE("01/01/",#REF!-1)</f>
        <v>#REF!</v>
      </c>
      <c r="F57" t="e">
        <f>+CONCATENATE("31/12/",#REF!)</f>
        <v>#REF!</v>
      </c>
      <c r="J57" s="18" t="e">
        <f t="shared" si="1"/>
        <v>#REF!</v>
      </c>
      <c r="K57" t="e">
        <f t="shared" si="2"/>
        <v>#REF!</v>
      </c>
      <c r="L57" t="str">
        <f t="shared" si="3"/>
        <v>0000030000</v>
      </c>
      <c r="M57" t="s">
        <v>9</v>
      </c>
      <c r="N57" s="21" t="e">
        <f>+#REF!</f>
        <v>#REF!</v>
      </c>
    </row>
    <row r="58" spans="1:14" ht="12.75">
      <c r="A58" t="e">
        <f t="shared" si="0"/>
        <v>#REF!</v>
      </c>
      <c r="B58" s="18" t="e">
        <f>+#REF!</f>
        <v>#REF!</v>
      </c>
      <c r="C58" s="18" t="e">
        <f>+#REF!</f>
        <v>#REF!</v>
      </c>
      <c r="D58" t="e">
        <f>CONCATENATE(MID(#REF!,1,2),"00")</f>
        <v>#REF!</v>
      </c>
      <c r="E58" s="35" t="e">
        <f>+CONCATENATE("01/01/",#REF!-1)</f>
        <v>#REF!</v>
      </c>
      <c r="F58" t="e">
        <f>+CONCATENATE("31/12/",#REF!)</f>
        <v>#REF!</v>
      </c>
      <c r="J58" s="18" t="e">
        <f t="shared" si="1"/>
        <v>#REF!</v>
      </c>
      <c r="K58" t="e">
        <f t="shared" si="2"/>
        <v>#REF!</v>
      </c>
      <c r="L58" t="str">
        <f t="shared" si="3"/>
        <v>0000030000</v>
      </c>
      <c r="M58" t="s">
        <v>9</v>
      </c>
      <c r="N58" s="21" t="e">
        <f>+#REF!</f>
        <v>#REF!</v>
      </c>
    </row>
    <row r="59" spans="1:14" ht="12.75">
      <c r="A59" t="e">
        <f t="shared" si="0"/>
        <v>#REF!</v>
      </c>
      <c r="B59" s="18" t="e">
        <f>+#REF!</f>
        <v>#REF!</v>
      </c>
      <c r="C59" s="18" t="e">
        <f>+#REF!</f>
        <v>#REF!</v>
      </c>
      <c r="D59" t="e">
        <f>CONCATENATE(MID(#REF!,1,2),"00")</f>
        <v>#REF!</v>
      </c>
      <c r="E59" s="35" t="e">
        <f>+CONCATENATE("01/01/",#REF!-1)</f>
        <v>#REF!</v>
      </c>
      <c r="F59" t="e">
        <f>+CONCATENATE("31/12/",#REF!)</f>
        <v>#REF!</v>
      </c>
      <c r="J59" s="18" t="e">
        <f t="shared" si="1"/>
        <v>#REF!</v>
      </c>
      <c r="K59" t="e">
        <f t="shared" si="2"/>
        <v>#REF!</v>
      </c>
      <c r="L59" t="str">
        <f t="shared" si="3"/>
        <v>0000030000</v>
      </c>
      <c r="M59" t="s">
        <v>9</v>
      </c>
      <c r="N59" s="21" t="e">
        <f>+#REF!</f>
        <v>#REF!</v>
      </c>
    </row>
    <row r="60" spans="1:14" ht="12.75">
      <c r="A60" t="e">
        <f t="shared" si="0"/>
        <v>#REF!</v>
      </c>
      <c r="B60" s="18" t="e">
        <f>+#REF!</f>
        <v>#REF!</v>
      </c>
      <c r="C60" s="18" t="e">
        <f>+#REF!</f>
        <v>#REF!</v>
      </c>
      <c r="D60" t="e">
        <f>CONCATENATE(MID(#REF!,1,2),"00")</f>
        <v>#REF!</v>
      </c>
      <c r="E60" s="35" t="e">
        <f>+CONCATENATE("01/01/",#REF!-1)</f>
        <v>#REF!</v>
      </c>
      <c r="F60" t="e">
        <f>+CONCATENATE("31/12/",#REF!)</f>
        <v>#REF!</v>
      </c>
      <c r="J60" s="18" t="e">
        <f t="shared" si="1"/>
        <v>#REF!</v>
      </c>
      <c r="K60" t="e">
        <f t="shared" si="2"/>
        <v>#REF!</v>
      </c>
      <c r="L60" t="str">
        <f t="shared" si="3"/>
        <v>0000030000</v>
      </c>
      <c r="M60" t="s">
        <v>9</v>
      </c>
      <c r="N60" s="21" t="e">
        <f>+#REF!</f>
        <v>#REF!</v>
      </c>
    </row>
    <row r="61" spans="1:14" ht="12.75">
      <c r="A61" t="e">
        <f t="shared" si="0"/>
        <v>#REF!</v>
      </c>
      <c r="B61" s="18" t="e">
        <f>+#REF!</f>
        <v>#REF!</v>
      </c>
      <c r="C61" s="18" t="e">
        <f>+#REF!</f>
        <v>#REF!</v>
      </c>
      <c r="D61" t="e">
        <f>CONCATENATE(MID(#REF!,1,2),"00")</f>
        <v>#REF!</v>
      </c>
      <c r="E61" s="35" t="e">
        <f>+CONCATENATE("01/01/",#REF!-1)</f>
        <v>#REF!</v>
      </c>
      <c r="F61" t="e">
        <f>+CONCATENATE("31/12/",#REF!)</f>
        <v>#REF!</v>
      </c>
      <c r="J61" s="18" t="e">
        <f t="shared" si="1"/>
        <v>#REF!</v>
      </c>
      <c r="K61" t="e">
        <f t="shared" si="2"/>
        <v>#REF!</v>
      </c>
      <c r="L61" t="str">
        <f t="shared" si="3"/>
        <v>0000030000</v>
      </c>
      <c r="M61" t="s">
        <v>9</v>
      </c>
      <c r="N61" s="21" t="e">
        <f>+#REF!</f>
        <v>#REF!</v>
      </c>
    </row>
    <row r="62" spans="1:14" ht="12.75">
      <c r="A62" t="e">
        <f t="shared" si="0"/>
        <v>#REF!</v>
      </c>
      <c r="B62" s="18" t="e">
        <f>+#REF!</f>
        <v>#REF!</v>
      </c>
      <c r="C62" s="18" t="e">
        <f>+#REF!</f>
        <v>#REF!</v>
      </c>
      <c r="D62" t="e">
        <f>CONCATENATE(MID(#REF!,1,2),"00")</f>
        <v>#REF!</v>
      </c>
      <c r="E62" s="35" t="e">
        <f>+CONCATENATE("01/01/",#REF!-1)</f>
        <v>#REF!</v>
      </c>
      <c r="F62" t="e">
        <f>+CONCATENATE("31/12/",#REF!)</f>
        <v>#REF!</v>
      </c>
      <c r="J62" s="18" t="e">
        <f t="shared" si="1"/>
        <v>#REF!</v>
      </c>
      <c r="K62" t="e">
        <f t="shared" si="2"/>
        <v>#REF!</v>
      </c>
      <c r="L62" t="str">
        <f t="shared" si="3"/>
        <v>0000030000</v>
      </c>
      <c r="M62" t="s">
        <v>9</v>
      </c>
      <c r="N62" s="21" t="e">
        <f>+#REF!</f>
        <v>#REF!</v>
      </c>
    </row>
    <row r="63" spans="1:14" ht="12.75">
      <c r="A63" t="e">
        <f t="shared" si="0"/>
        <v>#REF!</v>
      </c>
      <c r="B63" s="18" t="e">
        <f>+#REF!</f>
        <v>#REF!</v>
      </c>
      <c r="C63" s="18" t="e">
        <f>+#REF!</f>
        <v>#REF!</v>
      </c>
      <c r="D63" t="e">
        <f>CONCATENATE(MID(#REF!,1,2),"00")</f>
        <v>#REF!</v>
      </c>
      <c r="E63" s="35" t="e">
        <f>+CONCATENATE("01/01/",#REF!-1)</f>
        <v>#REF!</v>
      </c>
      <c r="F63" t="e">
        <f>+CONCATENATE("31/12/",#REF!)</f>
        <v>#REF!</v>
      </c>
      <c r="J63" s="18" t="e">
        <f t="shared" si="1"/>
        <v>#REF!</v>
      </c>
      <c r="K63" t="e">
        <f t="shared" si="2"/>
        <v>#REF!</v>
      </c>
      <c r="L63" t="str">
        <f t="shared" si="3"/>
        <v>0000030000</v>
      </c>
      <c r="M63" t="s">
        <v>9</v>
      </c>
      <c r="N63" s="21" t="e">
        <f>+#REF!</f>
        <v>#REF!</v>
      </c>
    </row>
    <row r="64" spans="1:14" ht="12.75">
      <c r="A64" t="e">
        <f t="shared" si="0"/>
        <v>#REF!</v>
      </c>
      <c r="B64" s="18" t="e">
        <f>+#REF!</f>
        <v>#REF!</v>
      </c>
      <c r="C64" s="18" t="e">
        <f>+#REF!</f>
        <v>#REF!</v>
      </c>
      <c r="D64" t="e">
        <f>CONCATENATE(MID(#REF!,1,2),"00")</f>
        <v>#REF!</v>
      </c>
      <c r="E64" s="35" t="e">
        <f>+CONCATENATE("01/01/",#REF!-1)</f>
        <v>#REF!</v>
      </c>
      <c r="F64" t="e">
        <f>+CONCATENATE("31/12/",#REF!)</f>
        <v>#REF!</v>
      </c>
      <c r="J64" s="18" t="e">
        <f t="shared" si="1"/>
        <v>#REF!</v>
      </c>
      <c r="K64" t="e">
        <f t="shared" si="2"/>
        <v>#REF!</v>
      </c>
      <c r="L64" t="str">
        <f t="shared" si="3"/>
        <v>0000030000</v>
      </c>
      <c r="M64" t="s">
        <v>9</v>
      </c>
      <c r="N64" s="21" t="e">
        <f>+#REF!</f>
        <v>#REF!</v>
      </c>
    </row>
    <row r="65" spans="1:14" ht="12.75">
      <c r="A65" t="e">
        <f aca="true" t="shared" si="4" ref="A65:A103">+MID(D65,1,2)</f>
        <v>#REF!</v>
      </c>
      <c r="B65" s="18" t="e">
        <f>+#REF!</f>
        <v>#REF!</v>
      </c>
      <c r="C65" s="18" t="e">
        <f>+#REF!</f>
        <v>#REF!</v>
      </c>
      <c r="D65" t="e">
        <f>CONCATENATE(MID(#REF!,1,2),"00")</f>
        <v>#REF!</v>
      </c>
      <c r="E65" s="35" t="e">
        <f>+CONCATENATE("01/01/",#REF!-1)</f>
        <v>#REF!</v>
      </c>
      <c r="F65" t="e">
        <f>+CONCATENATE("31/12/",#REF!)</f>
        <v>#REF!</v>
      </c>
      <c r="J65" s="18" t="e">
        <f aca="true" t="shared" si="5" ref="J65:J107">+C65</f>
        <v>#REF!</v>
      </c>
      <c r="K65" t="e">
        <f aca="true" t="shared" si="6" ref="K65:K96">+CONCATENATE(D65,"00")</f>
        <v>#REF!</v>
      </c>
      <c r="L65" t="str">
        <f aca="true" t="shared" si="7" ref="L65:L107">+"0000030000"</f>
        <v>0000030000</v>
      </c>
      <c r="M65" t="s">
        <v>9</v>
      </c>
      <c r="N65" s="21" t="e">
        <f>+#REF!</f>
        <v>#REF!</v>
      </c>
    </row>
    <row r="66" spans="1:14" ht="12.75">
      <c r="A66" t="e">
        <f t="shared" si="4"/>
        <v>#REF!</v>
      </c>
      <c r="B66" s="18" t="e">
        <f>+#REF!</f>
        <v>#REF!</v>
      </c>
      <c r="C66" s="18" t="e">
        <f>+#REF!</f>
        <v>#REF!</v>
      </c>
      <c r="D66" t="e">
        <f>CONCATENATE(MID(#REF!,1,2),"00")</f>
        <v>#REF!</v>
      </c>
      <c r="E66" s="35" t="e">
        <f>+CONCATENATE("01/01/",#REF!-1)</f>
        <v>#REF!</v>
      </c>
      <c r="F66" t="e">
        <f>+CONCATENATE("31/12/",#REF!)</f>
        <v>#REF!</v>
      </c>
      <c r="J66" s="18" t="e">
        <f t="shared" si="5"/>
        <v>#REF!</v>
      </c>
      <c r="K66" t="e">
        <f t="shared" si="6"/>
        <v>#REF!</v>
      </c>
      <c r="L66" t="str">
        <f t="shared" si="7"/>
        <v>0000030000</v>
      </c>
      <c r="M66" t="s">
        <v>9</v>
      </c>
      <c r="N66" t="e">
        <f>+#REF!</f>
        <v>#REF!</v>
      </c>
    </row>
    <row r="67" spans="1:14" ht="12.75">
      <c r="A67" t="e">
        <f t="shared" si="4"/>
        <v>#REF!</v>
      </c>
      <c r="B67" s="18" t="e">
        <f>+#REF!</f>
        <v>#REF!</v>
      </c>
      <c r="C67" s="18" t="e">
        <f>+#REF!</f>
        <v>#REF!</v>
      </c>
      <c r="D67" t="e">
        <f>CONCATENATE(MID(#REF!,1,2),"00")</f>
        <v>#REF!</v>
      </c>
      <c r="E67" s="35" t="e">
        <f>+CONCATENATE("01/01/",#REF!-1)</f>
        <v>#REF!</v>
      </c>
      <c r="F67" t="e">
        <f>+CONCATENATE("31/12/",#REF!)</f>
        <v>#REF!</v>
      </c>
      <c r="J67" s="18" t="e">
        <f t="shared" si="5"/>
        <v>#REF!</v>
      </c>
      <c r="K67" t="e">
        <f t="shared" si="6"/>
        <v>#REF!</v>
      </c>
      <c r="L67" t="str">
        <f t="shared" si="7"/>
        <v>0000030000</v>
      </c>
      <c r="M67" t="s">
        <v>9</v>
      </c>
      <c r="N67" t="e">
        <f>+#REF!</f>
        <v>#REF!</v>
      </c>
    </row>
    <row r="68" spans="1:14" ht="12.75">
      <c r="A68" t="e">
        <f t="shared" si="4"/>
        <v>#REF!</v>
      </c>
      <c r="B68" s="18" t="e">
        <f>+#REF!</f>
        <v>#REF!</v>
      </c>
      <c r="C68" s="18" t="e">
        <f>+#REF!</f>
        <v>#REF!</v>
      </c>
      <c r="D68" t="e">
        <f>CONCATENATE(MID(#REF!,1,2),"00")</f>
        <v>#REF!</v>
      </c>
      <c r="E68" s="35" t="e">
        <f>+CONCATENATE("01/01/",#REF!-1)</f>
        <v>#REF!</v>
      </c>
      <c r="F68" t="e">
        <f>+CONCATENATE("31/12/",#REF!)</f>
        <v>#REF!</v>
      </c>
      <c r="J68" s="18" t="e">
        <f t="shared" si="5"/>
        <v>#REF!</v>
      </c>
      <c r="K68" t="e">
        <f t="shared" si="6"/>
        <v>#REF!</v>
      </c>
      <c r="L68" t="str">
        <f t="shared" si="7"/>
        <v>0000030000</v>
      </c>
      <c r="M68" t="s">
        <v>9</v>
      </c>
      <c r="N68" t="e">
        <f>+#REF!</f>
        <v>#REF!</v>
      </c>
    </row>
    <row r="69" spans="1:14" ht="12.75">
      <c r="A69" t="e">
        <f t="shared" si="4"/>
        <v>#REF!</v>
      </c>
      <c r="B69" s="18" t="e">
        <f>+#REF!</f>
        <v>#REF!</v>
      </c>
      <c r="C69" s="18" t="e">
        <f>+#REF!</f>
        <v>#REF!</v>
      </c>
      <c r="D69" t="e">
        <f>CONCATENATE(MID(#REF!,1,2),"00")</f>
        <v>#REF!</v>
      </c>
      <c r="E69" s="35" t="e">
        <f>+CONCATENATE("01/01/",#REF!-1)</f>
        <v>#REF!</v>
      </c>
      <c r="F69" t="e">
        <f>+CONCATENATE("31/12/",#REF!)</f>
        <v>#REF!</v>
      </c>
      <c r="J69" s="18" t="e">
        <f t="shared" si="5"/>
        <v>#REF!</v>
      </c>
      <c r="K69" t="e">
        <f t="shared" si="6"/>
        <v>#REF!</v>
      </c>
      <c r="L69" t="str">
        <f t="shared" si="7"/>
        <v>0000030000</v>
      </c>
      <c r="M69" t="s">
        <v>9</v>
      </c>
      <c r="N69" t="e">
        <f>+#REF!</f>
        <v>#REF!</v>
      </c>
    </row>
    <row r="70" spans="1:14" ht="12.75">
      <c r="A70" t="e">
        <f t="shared" si="4"/>
        <v>#REF!</v>
      </c>
      <c r="B70" s="18" t="e">
        <f>+#REF!</f>
        <v>#REF!</v>
      </c>
      <c r="C70" s="18" t="e">
        <f>+#REF!</f>
        <v>#REF!</v>
      </c>
      <c r="D70" t="e">
        <f>CONCATENATE(MID(#REF!,1,2),"00")</f>
        <v>#REF!</v>
      </c>
      <c r="E70" s="35" t="e">
        <f>+CONCATENATE("01/01/",#REF!-1)</f>
        <v>#REF!</v>
      </c>
      <c r="F70" t="e">
        <f>+CONCATENATE("31/12/",#REF!)</f>
        <v>#REF!</v>
      </c>
      <c r="J70" s="18" t="e">
        <f t="shared" si="5"/>
        <v>#REF!</v>
      </c>
      <c r="K70" t="e">
        <f t="shared" si="6"/>
        <v>#REF!</v>
      </c>
      <c r="L70" t="str">
        <f t="shared" si="7"/>
        <v>0000030000</v>
      </c>
      <c r="M70" t="s">
        <v>9</v>
      </c>
      <c r="N70" t="e">
        <f>+#REF!</f>
        <v>#REF!</v>
      </c>
    </row>
    <row r="71" spans="1:14" ht="12.75">
      <c r="A71" t="e">
        <f t="shared" si="4"/>
        <v>#REF!</v>
      </c>
      <c r="B71" s="18" t="e">
        <f>+#REF!</f>
        <v>#REF!</v>
      </c>
      <c r="C71" s="18" t="e">
        <f>+#REF!</f>
        <v>#REF!</v>
      </c>
      <c r="D71" t="e">
        <f>CONCATENATE(MID(#REF!,1,2),"00")</f>
        <v>#REF!</v>
      </c>
      <c r="E71" s="35" t="e">
        <f>+CONCATENATE("01/01/",#REF!-1)</f>
        <v>#REF!</v>
      </c>
      <c r="F71" t="e">
        <f>+CONCATENATE("31/12/",#REF!)</f>
        <v>#REF!</v>
      </c>
      <c r="J71" s="18" t="e">
        <f t="shared" si="5"/>
        <v>#REF!</v>
      </c>
      <c r="K71" t="e">
        <f t="shared" si="6"/>
        <v>#REF!</v>
      </c>
      <c r="L71" t="str">
        <f t="shared" si="7"/>
        <v>0000030000</v>
      </c>
      <c r="M71" t="s">
        <v>9</v>
      </c>
      <c r="N71" t="e">
        <f>+#REF!</f>
        <v>#REF!</v>
      </c>
    </row>
    <row r="72" spans="1:14" ht="12.75">
      <c r="A72" t="e">
        <f t="shared" si="4"/>
        <v>#REF!</v>
      </c>
      <c r="B72" s="18" t="e">
        <f>+#REF!</f>
        <v>#REF!</v>
      </c>
      <c r="C72" s="18" t="e">
        <f>+#REF!</f>
        <v>#REF!</v>
      </c>
      <c r="D72" t="e">
        <f>CONCATENATE(MID(#REF!,1,2),"00")</f>
        <v>#REF!</v>
      </c>
      <c r="E72" s="35" t="e">
        <f>+CONCATENATE("01/01/",#REF!-1)</f>
        <v>#REF!</v>
      </c>
      <c r="F72" t="e">
        <f>+CONCATENATE("31/12/",#REF!)</f>
        <v>#REF!</v>
      </c>
      <c r="J72" s="18" t="e">
        <f t="shared" si="5"/>
        <v>#REF!</v>
      </c>
      <c r="K72" t="e">
        <f t="shared" si="6"/>
        <v>#REF!</v>
      </c>
      <c r="L72" t="str">
        <f t="shared" si="7"/>
        <v>0000030000</v>
      </c>
      <c r="M72" t="s">
        <v>9</v>
      </c>
      <c r="N72" t="e">
        <f>+#REF!</f>
        <v>#REF!</v>
      </c>
    </row>
    <row r="73" spans="1:14" ht="12.75">
      <c r="A73" t="e">
        <f t="shared" si="4"/>
        <v>#REF!</v>
      </c>
      <c r="B73" s="18" t="e">
        <f>+#REF!</f>
        <v>#REF!</v>
      </c>
      <c r="C73" s="18" t="e">
        <f>+#REF!</f>
        <v>#REF!</v>
      </c>
      <c r="D73" t="e">
        <f>CONCATENATE(MID(#REF!,1,2),"00")</f>
        <v>#REF!</v>
      </c>
      <c r="E73" s="35" t="e">
        <f>+CONCATENATE("01/01/",#REF!-1)</f>
        <v>#REF!</v>
      </c>
      <c r="F73" t="e">
        <f>+CONCATENATE("31/12/",#REF!)</f>
        <v>#REF!</v>
      </c>
      <c r="J73" s="18" t="e">
        <f t="shared" si="5"/>
        <v>#REF!</v>
      </c>
      <c r="K73" t="e">
        <f t="shared" si="6"/>
        <v>#REF!</v>
      </c>
      <c r="L73" t="str">
        <f t="shared" si="7"/>
        <v>0000030000</v>
      </c>
      <c r="M73" t="s">
        <v>9</v>
      </c>
      <c r="N73" t="e">
        <f>+#REF!</f>
        <v>#REF!</v>
      </c>
    </row>
    <row r="74" spans="1:14" ht="12.75">
      <c r="A74" t="e">
        <f t="shared" si="4"/>
        <v>#REF!</v>
      </c>
      <c r="B74" s="18" t="e">
        <f>+#REF!</f>
        <v>#REF!</v>
      </c>
      <c r="C74" s="18" t="e">
        <f>+#REF!</f>
        <v>#REF!</v>
      </c>
      <c r="D74" t="e">
        <f>CONCATENATE(MID(#REF!,1,2),"00")</f>
        <v>#REF!</v>
      </c>
      <c r="E74" s="35" t="e">
        <f>+CONCATENATE("01/01/",#REF!-1)</f>
        <v>#REF!</v>
      </c>
      <c r="F74" t="e">
        <f>+CONCATENATE("31/12/",#REF!)</f>
        <v>#REF!</v>
      </c>
      <c r="J74" s="18" t="e">
        <f t="shared" si="5"/>
        <v>#REF!</v>
      </c>
      <c r="K74" t="e">
        <f t="shared" si="6"/>
        <v>#REF!</v>
      </c>
      <c r="L74" t="str">
        <f t="shared" si="7"/>
        <v>0000030000</v>
      </c>
      <c r="M74" t="s">
        <v>9</v>
      </c>
      <c r="N74" t="e">
        <f>+#REF!</f>
        <v>#REF!</v>
      </c>
    </row>
    <row r="75" spans="1:14" ht="12.75">
      <c r="A75" t="e">
        <f t="shared" si="4"/>
        <v>#REF!</v>
      </c>
      <c r="B75" s="18" t="e">
        <f>+#REF!</f>
        <v>#REF!</v>
      </c>
      <c r="C75" s="18" t="e">
        <f>+#REF!</f>
        <v>#REF!</v>
      </c>
      <c r="D75" t="e">
        <f>CONCATENATE(MID(#REF!,1,2),"00")</f>
        <v>#REF!</v>
      </c>
      <c r="E75" s="35" t="e">
        <f>+CONCATENATE("01/01/",#REF!-1)</f>
        <v>#REF!</v>
      </c>
      <c r="F75" t="e">
        <f>+CONCATENATE("31/12/",#REF!)</f>
        <v>#REF!</v>
      </c>
      <c r="J75" s="18" t="e">
        <f t="shared" si="5"/>
        <v>#REF!</v>
      </c>
      <c r="K75" t="e">
        <f t="shared" si="6"/>
        <v>#REF!</v>
      </c>
      <c r="L75" t="str">
        <f t="shared" si="7"/>
        <v>0000030000</v>
      </c>
      <c r="M75" t="s">
        <v>9</v>
      </c>
      <c r="N75" t="e">
        <f>+#REF!</f>
        <v>#REF!</v>
      </c>
    </row>
    <row r="76" spans="1:14" ht="12.75">
      <c r="A76" t="e">
        <f t="shared" si="4"/>
        <v>#REF!</v>
      </c>
      <c r="B76" s="18" t="e">
        <f>+#REF!</f>
        <v>#REF!</v>
      </c>
      <c r="C76" s="18" t="e">
        <f>+#REF!</f>
        <v>#REF!</v>
      </c>
      <c r="D76" t="e">
        <f>CONCATENATE(MID(#REF!,1,2),"00")</f>
        <v>#REF!</v>
      </c>
      <c r="E76" s="35" t="e">
        <f>+CONCATENATE("01/01/",#REF!-1)</f>
        <v>#REF!</v>
      </c>
      <c r="F76" t="e">
        <f>+CONCATENATE("31/12/",#REF!)</f>
        <v>#REF!</v>
      </c>
      <c r="J76" s="18" t="e">
        <f t="shared" si="5"/>
        <v>#REF!</v>
      </c>
      <c r="K76" t="e">
        <f t="shared" si="6"/>
        <v>#REF!</v>
      </c>
      <c r="L76" t="str">
        <f t="shared" si="7"/>
        <v>0000030000</v>
      </c>
      <c r="M76" t="s">
        <v>9</v>
      </c>
      <c r="N76" t="e">
        <f>+#REF!</f>
        <v>#REF!</v>
      </c>
    </row>
    <row r="77" spans="1:14" ht="12.75">
      <c r="A77" t="e">
        <f t="shared" si="4"/>
        <v>#REF!</v>
      </c>
      <c r="B77" s="18" t="e">
        <f>+#REF!</f>
        <v>#REF!</v>
      </c>
      <c r="C77" s="18" t="e">
        <f>+#REF!</f>
        <v>#REF!</v>
      </c>
      <c r="D77" t="e">
        <f>CONCATENATE(MID(#REF!,1,2),"00")</f>
        <v>#REF!</v>
      </c>
      <c r="E77" s="35" t="e">
        <f>+CONCATENATE("01/01/",#REF!-1)</f>
        <v>#REF!</v>
      </c>
      <c r="F77" t="e">
        <f>+CONCATENATE("31/12/",#REF!)</f>
        <v>#REF!</v>
      </c>
      <c r="J77" s="18" t="e">
        <f t="shared" si="5"/>
        <v>#REF!</v>
      </c>
      <c r="K77" t="e">
        <f t="shared" si="6"/>
        <v>#REF!</v>
      </c>
      <c r="L77" t="str">
        <f t="shared" si="7"/>
        <v>0000030000</v>
      </c>
      <c r="M77" t="s">
        <v>9</v>
      </c>
      <c r="N77" t="e">
        <f>+#REF!</f>
        <v>#REF!</v>
      </c>
    </row>
    <row r="78" spans="1:14" ht="12.75">
      <c r="A78" t="e">
        <f t="shared" si="4"/>
        <v>#REF!</v>
      </c>
      <c r="B78" s="18" t="e">
        <f>+#REF!</f>
        <v>#REF!</v>
      </c>
      <c r="C78" s="18" t="e">
        <f>+#REF!</f>
        <v>#REF!</v>
      </c>
      <c r="D78" t="e">
        <f>CONCATENATE(MID(#REF!,1,2),"00")</f>
        <v>#REF!</v>
      </c>
      <c r="E78" s="35" t="e">
        <f>+CONCATENATE("01/01/",#REF!-1)</f>
        <v>#REF!</v>
      </c>
      <c r="F78" t="e">
        <f>+CONCATENATE("31/12/",#REF!)</f>
        <v>#REF!</v>
      </c>
      <c r="J78" s="18" t="e">
        <f t="shared" si="5"/>
        <v>#REF!</v>
      </c>
      <c r="K78" t="e">
        <f t="shared" si="6"/>
        <v>#REF!</v>
      </c>
      <c r="L78" t="str">
        <f t="shared" si="7"/>
        <v>0000030000</v>
      </c>
      <c r="M78" t="s">
        <v>9</v>
      </c>
      <c r="N78" t="e">
        <f>+#REF!</f>
        <v>#REF!</v>
      </c>
    </row>
    <row r="79" spans="1:14" ht="12.75">
      <c r="A79" t="e">
        <f t="shared" si="4"/>
        <v>#REF!</v>
      </c>
      <c r="B79" s="18" t="e">
        <f>+#REF!</f>
        <v>#REF!</v>
      </c>
      <c r="C79" s="18" t="e">
        <f>+#REF!</f>
        <v>#REF!</v>
      </c>
      <c r="D79" t="e">
        <f>CONCATENATE(MID(#REF!,1,2),"00")</f>
        <v>#REF!</v>
      </c>
      <c r="E79" s="35" t="e">
        <f>+CONCATENATE("01/01/",#REF!-1)</f>
        <v>#REF!</v>
      </c>
      <c r="F79" t="e">
        <f>+CONCATENATE("31/12/",#REF!)</f>
        <v>#REF!</v>
      </c>
      <c r="J79" s="18" t="e">
        <f t="shared" si="5"/>
        <v>#REF!</v>
      </c>
      <c r="K79" t="e">
        <f t="shared" si="6"/>
        <v>#REF!</v>
      </c>
      <c r="L79" t="str">
        <f t="shared" si="7"/>
        <v>0000030000</v>
      </c>
      <c r="M79" t="s">
        <v>9</v>
      </c>
      <c r="N79" t="e">
        <f>+#REF!</f>
        <v>#REF!</v>
      </c>
    </row>
    <row r="80" spans="1:14" ht="12.75">
      <c r="A80" t="e">
        <f t="shared" si="4"/>
        <v>#REF!</v>
      </c>
      <c r="B80" s="18" t="e">
        <f>+#REF!</f>
        <v>#REF!</v>
      </c>
      <c r="C80" s="18" t="e">
        <f>+#REF!</f>
        <v>#REF!</v>
      </c>
      <c r="D80" t="e">
        <f>CONCATENATE(MID(#REF!,1,2),"00")</f>
        <v>#REF!</v>
      </c>
      <c r="E80" s="35" t="e">
        <f>+CONCATENATE("01/01/",#REF!-1)</f>
        <v>#REF!</v>
      </c>
      <c r="F80" t="e">
        <f>+CONCATENATE("31/12/",#REF!)</f>
        <v>#REF!</v>
      </c>
      <c r="J80" s="18" t="e">
        <f t="shared" si="5"/>
        <v>#REF!</v>
      </c>
      <c r="K80" t="e">
        <f t="shared" si="6"/>
        <v>#REF!</v>
      </c>
      <c r="L80" t="str">
        <f t="shared" si="7"/>
        <v>0000030000</v>
      </c>
      <c r="M80" t="s">
        <v>9</v>
      </c>
      <c r="N80" t="e">
        <f>+#REF!</f>
        <v>#REF!</v>
      </c>
    </row>
    <row r="81" spans="1:14" ht="12.75">
      <c r="A81" t="e">
        <f t="shared" si="4"/>
        <v>#REF!</v>
      </c>
      <c r="B81" s="18" t="e">
        <f>+#REF!</f>
        <v>#REF!</v>
      </c>
      <c r="C81" s="18" t="e">
        <f>+#REF!</f>
        <v>#REF!</v>
      </c>
      <c r="D81" t="e">
        <f>CONCATENATE(MID(#REF!,1,2),"00")</f>
        <v>#REF!</v>
      </c>
      <c r="E81" s="35" t="e">
        <f>+CONCATENATE("01/01/",#REF!-1)</f>
        <v>#REF!</v>
      </c>
      <c r="F81" t="e">
        <f>+CONCATENATE("31/12/",#REF!)</f>
        <v>#REF!</v>
      </c>
      <c r="J81" s="18" t="e">
        <f t="shared" si="5"/>
        <v>#REF!</v>
      </c>
      <c r="K81" t="e">
        <f t="shared" si="6"/>
        <v>#REF!</v>
      </c>
      <c r="L81" t="str">
        <f t="shared" si="7"/>
        <v>0000030000</v>
      </c>
      <c r="M81" t="s">
        <v>9</v>
      </c>
      <c r="N81" t="e">
        <f>+#REF!</f>
        <v>#REF!</v>
      </c>
    </row>
    <row r="82" spans="1:14" ht="12.75">
      <c r="A82" t="e">
        <f t="shared" si="4"/>
        <v>#REF!</v>
      </c>
      <c r="B82" s="18" t="e">
        <f>+#REF!</f>
        <v>#REF!</v>
      </c>
      <c r="C82" s="18" t="e">
        <f>+#REF!</f>
        <v>#REF!</v>
      </c>
      <c r="D82" t="e">
        <f>CONCATENATE(MID(#REF!,1,2),"00")</f>
        <v>#REF!</v>
      </c>
      <c r="E82" s="35" t="e">
        <f>+CONCATENATE("01/01/",#REF!-1)</f>
        <v>#REF!</v>
      </c>
      <c r="F82" t="e">
        <f>+CONCATENATE("31/12/",#REF!)</f>
        <v>#REF!</v>
      </c>
      <c r="J82" s="18" t="e">
        <f t="shared" si="5"/>
        <v>#REF!</v>
      </c>
      <c r="K82" t="e">
        <f t="shared" si="6"/>
        <v>#REF!</v>
      </c>
      <c r="L82" t="str">
        <f t="shared" si="7"/>
        <v>0000030000</v>
      </c>
      <c r="M82" t="s">
        <v>9</v>
      </c>
      <c r="N82" t="e">
        <f>+#REF!</f>
        <v>#REF!</v>
      </c>
    </row>
    <row r="83" spans="1:14" ht="12.75">
      <c r="A83" t="e">
        <f t="shared" si="4"/>
        <v>#REF!</v>
      </c>
      <c r="B83" s="18" t="e">
        <f>+#REF!</f>
        <v>#REF!</v>
      </c>
      <c r="C83" s="18" t="e">
        <f>+#REF!</f>
        <v>#REF!</v>
      </c>
      <c r="D83" t="e">
        <f>CONCATENATE(MID(#REF!,1,2),"00")</f>
        <v>#REF!</v>
      </c>
      <c r="E83" s="35" t="e">
        <f>+CONCATENATE("01/01/",#REF!-1)</f>
        <v>#REF!</v>
      </c>
      <c r="F83" t="e">
        <f>+CONCATENATE("31/12/",#REF!)</f>
        <v>#REF!</v>
      </c>
      <c r="J83" s="18" t="e">
        <f t="shared" si="5"/>
        <v>#REF!</v>
      </c>
      <c r="K83" t="e">
        <f t="shared" si="6"/>
        <v>#REF!</v>
      </c>
      <c r="L83" t="str">
        <f t="shared" si="7"/>
        <v>0000030000</v>
      </c>
      <c r="M83" t="s">
        <v>9</v>
      </c>
      <c r="N83" t="e">
        <f>+#REF!</f>
        <v>#REF!</v>
      </c>
    </row>
    <row r="84" spans="1:14" ht="12.75">
      <c r="A84" t="e">
        <f t="shared" si="4"/>
        <v>#REF!</v>
      </c>
      <c r="B84" s="18" t="e">
        <f>+#REF!</f>
        <v>#REF!</v>
      </c>
      <c r="C84" s="18" t="e">
        <f>+#REF!</f>
        <v>#REF!</v>
      </c>
      <c r="D84" t="e">
        <f>CONCATENATE(MID(#REF!,1,2),"00")</f>
        <v>#REF!</v>
      </c>
      <c r="E84" s="35" t="e">
        <f>+CONCATENATE("01/01/",#REF!-1)</f>
        <v>#REF!</v>
      </c>
      <c r="F84" t="e">
        <f>+CONCATENATE("31/12/",#REF!)</f>
        <v>#REF!</v>
      </c>
      <c r="J84" s="18" t="e">
        <f t="shared" si="5"/>
        <v>#REF!</v>
      </c>
      <c r="K84" t="e">
        <f t="shared" si="6"/>
        <v>#REF!</v>
      </c>
      <c r="L84" t="str">
        <f t="shared" si="7"/>
        <v>0000030000</v>
      </c>
      <c r="M84" t="s">
        <v>9</v>
      </c>
      <c r="N84" t="e">
        <f>+#REF!</f>
        <v>#REF!</v>
      </c>
    </row>
    <row r="85" spans="1:14" ht="12.75">
      <c r="A85" t="e">
        <f t="shared" si="4"/>
        <v>#REF!</v>
      </c>
      <c r="B85" s="18" t="e">
        <f>+#REF!</f>
        <v>#REF!</v>
      </c>
      <c r="C85" s="18" t="e">
        <f>+#REF!</f>
        <v>#REF!</v>
      </c>
      <c r="D85" t="e">
        <f>CONCATENATE(MID(#REF!,1,2),"00")</f>
        <v>#REF!</v>
      </c>
      <c r="E85" s="35" t="e">
        <f>+CONCATENATE("01/01/",#REF!-1)</f>
        <v>#REF!</v>
      </c>
      <c r="F85" t="e">
        <f>+CONCATENATE("31/12/",#REF!)</f>
        <v>#REF!</v>
      </c>
      <c r="J85" s="18" t="e">
        <f t="shared" si="5"/>
        <v>#REF!</v>
      </c>
      <c r="K85" t="e">
        <f t="shared" si="6"/>
        <v>#REF!</v>
      </c>
      <c r="L85" t="str">
        <f t="shared" si="7"/>
        <v>0000030000</v>
      </c>
      <c r="M85" t="s">
        <v>9</v>
      </c>
      <c r="N85" t="e">
        <f>+#REF!</f>
        <v>#REF!</v>
      </c>
    </row>
    <row r="86" spans="1:14" ht="12.75">
      <c r="A86" t="e">
        <f t="shared" si="4"/>
        <v>#REF!</v>
      </c>
      <c r="B86" s="18" t="e">
        <f>+#REF!</f>
        <v>#REF!</v>
      </c>
      <c r="C86" s="18" t="e">
        <f>+#REF!</f>
        <v>#REF!</v>
      </c>
      <c r="D86" t="e">
        <f>CONCATENATE(MID(#REF!,1,2),"00")</f>
        <v>#REF!</v>
      </c>
      <c r="E86" s="35" t="e">
        <f>+CONCATENATE("01/01/",#REF!-1)</f>
        <v>#REF!</v>
      </c>
      <c r="F86" t="e">
        <f>+CONCATENATE("31/12/",#REF!)</f>
        <v>#REF!</v>
      </c>
      <c r="J86" s="18" t="e">
        <f t="shared" si="5"/>
        <v>#REF!</v>
      </c>
      <c r="K86" t="e">
        <f t="shared" si="6"/>
        <v>#REF!</v>
      </c>
      <c r="L86" t="str">
        <f t="shared" si="7"/>
        <v>0000030000</v>
      </c>
      <c r="M86" t="s">
        <v>9</v>
      </c>
      <c r="N86" t="e">
        <f>+#REF!</f>
        <v>#REF!</v>
      </c>
    </row>
    <row r="87" spans="1:14" ht="12.75">
      <c r="A87" t="e">
        <f t="shared" si="4"/>
        <v>#REF!</v>
      </c>
      <c r="B87" s="18" t="e">
        <f>+#REF!</f>
        <v>#REF!</v>
      </c>
      <c r="C87" s="18" t="e">
        <f>+#REF!</f>
        <v>#REF!</v>
      </c>
      <c r="D87" t="e">
        <f>CONCATENATE(MID(#REF!,1,2),"00")</f>
        <v>#REF!</v>
      </c>
      <c r="E87" s="35" t="e">
        <f>+CONCATENATE("01/01/",#REF!-1)</f>
        <v>#REF!</v>
      </c>
      <c r="F87" t="e">
        <f>+CONCATENATE("31/12/",#REF!)</f>
        <v>#REF!</v>
      </c>
      <c r="J87" s="18" t="e">
        <f t="shared" si="5"/>
        <v>#REF!</v>
      </c>
      <c r="K87" t="e">
        <f t="shared" si="6"/>
        <v>#REF!</v>
      </c>
      <c r="L87" t="str">
        <f t="shared" si="7"/>
        <v>0000030000</v>
      </c>
      <c r="M87" t="s">
        <v>9</v>
      </c>
      <c r="N87" t="e">
        <f>+#REF!</f>
        <v>#REF!</v>
      </c>
    </row>
    <row r="88" spans="1:14" ht="12.75">
      <c r="A88" t="e">
        <f t="shared" si="4"/>
        <v>#REF!</v>
      </c>
      <c r="B88" s="18" t="e">
        <f>+#REF!</f>
        <v>#REF!</v>
      </c>
      <c r="C88" s="18" t="e">
        <f>+#REF!</f>
        <v>#REF!</v>
      </c>
      <c r="D88" t="e">
        <f>CONCATENATE(MID(#REF!,1,2),"00")</f>
        <v>#REF!</v>
      </c>
      <c r="E88" s="35" t="e">
        <f>+CONCATENATE("01/01/",#REF!-1)</f>
        <v>#REF!</v>
      </c>
      <c r="F88" t="e">
        <f>+CONCATENATE("31/12/",#REF!)</f>
        <v>#REF!</v>
      </c>
      <c r="J88" s="18" t="e">
        <f t="shared" si="5"/>
        <v>#REF!</v>
      </c>
      <c r="K88" t="e">
        <f t="shared" si="6"/>
        <v>#REF!</v>
      </c>
      <c r="L88" t="str">
        <f t="shared" si="7"/>
        <v>0000030000</v>
      </c>
      <c r="M88" t="s">
        <v>9</v>
      </c>
      <c r="N88" t="e">
        <f>+#REF!</f>
        <v>#REF!</v>
      </c>
    </row>
    <row r="89" spans="1:14" ht="12.75">
      <c r="A89" t="e">
        <f t="shared" si="4"/>
        <v>#REF!</v>
      </c>
      <c r="B89" s="18" t="e">
        <f>+#REF!</f>
        <v>#REF!</v>
      </c>
      <c r="C89" s="18" t="e">
        <f>+#REF!</f>
        <v>#REF!</v>
      </c>
      <c r="D89" t="e">
        <f>CONCATENATE(MID(#REF!,1,2),"00")</f>
        <v>#REF!</v>
      </c>
      <c r="E89" s="35" t="e">
        <f>+CONCATENATE("01/01/",#REF!-1)</f>
        <v>#REF!</v>
      </c>
      <c r="F89" t="e">
        <f>+CONCATENATE("31/12/",#REF!)</f>
        <v>#REF!</v>
      </c>
      <c r="J89" s="18" t="e">
        <f t="shared" si="5"/>
        <v>#REF!</v>
      </c>
      <c r="K89" t="e">
        <f t="shared" si="6"/>
        <v>#REF!</v>
      </c>
      <c r="L89" t="str">
        <f t="shared" si="7"/>
        <v>0000030000</v>
      </c>
      <c r="M89" t="s">
        <v>9</v>
      </c>
      <c r="N89" t="e">
        <f>+#REF!</f>
        <v>#REF!</v>
      </c>
    </row>
    <row r="90" spans="1:14" ht="12.75">
      <c r="A90" t="e">
        <f t="shared" si="4"/>
        <v>#REF!</v>
      </c>
      <c r="B90" s="18" t="e">
        <f>+#REF!</f>
        <v>#REF!</v>
      </c>
      <c r="C90" s="18" t="e">
        <f>+#REF!</f>
        <v>#REF!</v>
      </c>
      <c r="D90" t="e">
        <f>CONCATENATE(MID(#REF!,1,2),"00")</f>
        <v>#REF!</v>
      </c>
      <c r="E90" s="35" t="e">
        <f>+CONCATENATE("01/01/",#REF!-1)</f>
        <v>#REF!</v>
      </c>
      <c r="F90" t="e">
        <f>+CONCATENATE("31/12/",#REF!)</f>
        <v>#REF!</v>
      </c>
      <c r="J90" s="18" t="e">
        <f t="shared" si="5"/>
        <v>#REF!</v>
      </c>
      <c r="K90" t="e">
        <f t="shared" si="6"/>
        <v>#REF!</v>
      </c>
      <c r="L90" t="str">
        <f t="shared" si="7"/>
        <v>0000030000</v>
      </c>
      <c r="M90" t="s">
        <v>9</v>
      </c>
      <c r="N90" t="e">
        <f>+#REF!</f>
        <v>#REF!</v>
      </c>
    </row>
    <row r="91" spans="1:14" ht="12.75">
      <c r="A91" t="e">
        <f t="shared" si="4"/>
        <v>#REF!</v>
      </c>
      <c r="B91" s="18" t="e">
        <f>+#REF!</f>
        <v>#REF!</v>
      </c>
      <c r="C91" s="18" t="e">
        <f>+#REF!</f>
        <v>#REF!</v>
      </c>
      <c r="D91" t="e">
        <f>CONCATENATE(MID(#REF!,1,2),"00")</f>
        <v>#REF!</v>
      </c>
      <c r="E91" s="35" t="e">
        <f>+CONCATENATE("01/01/",#REF!-1)</f>
        <v>#REF!</v>
      </c>
      <c r="F91" t="e">
        <f>+CONCATENATE("31/12/",#REF!)</f>
        <v>#REF!</v>
      </c>
      <c r="J91" s="18" t="e">
        <f t="shared" si="5"/>
        <v>#REF!</v>
      </c>
      <c r="K91" t="e">
        <f t="shared" si="6"/>
        <v>#REF!</v>
      </c>
      <c r="L91" t="str">
        <f t="shared" si="7"/>
        <v>0000030000</v>
      </c>
      <c r="M91" t="s">
        <v>9</v>
      </c>
      <c r="N91" t="e">
        <f>+#REF!</f>
        <v>#REF!</v>
      </c>
    </row>
    <row r="92" spans="1:14" ht="12.75">
      <c r="A92" t="e">
        <f t="shared" si="4"/>
        <v>#REF!</v>
      </c>
      <c r="B92" s="18" t="e">
        <f>+#REF!</f>
        <v>#REF!</v>
      </c>
      <c r="C92" s="18" t="e">
        <f>+#REF!</f>
        <v>#REF!</v>
      </c>
      <c r="D92" t="e">
        <f>CONCATENATE(MID(#REF!,1,2),"00")</f>
        <v>#REF!</v>
      </c>
      <c r="E92" s="35" t="e">
        <f>+CONCATENATE("01/01/",#REF!-1)</f>
        <v>#REF!</v>
      </c>
      <c r="F92" t="e">
        <f>+CONCATENATE("31/12/",#REF!)</f>
        <v>#REF!</v>
      </c>
      <c r="J92" s="18" t="e">
        <f t="shared" si="5"/>
        <v>#REF!</v>
      </c>
      <c r="K92" t="e">
        <f t="shared" si="6"/>
        <v>#REF!</v>
      </c>
      <c r="L92" t="str">
        <f t="shared" si="7"/>
        <v>0000030000</v>
      </c>
      <c r="M92" t="s">
        <v>9</v>
      </c>
      <c r="N92" t="e">
        <f>+#REF!</f>
        <v>#REF!</v>
      </c>
    </row>
    <row r="93" spans="1:14" ht="12.75">
      <c r="A93" t="e">
        <f t="shared" si="4"/>
        <v>#REF!</v>
      </c>
      <c r="B93" s="18" t="e">
        <f>+#REF!</f>
        <v>#REF!</v>
      </c>
      <c r="C93" s="18" t="e">
        <f>+#REF!</f>
        <v>#REF!</v>
      </c>
      <c r="D93" t="e">
        <f>CONCATENATE(MID(#REF!,1,2),"00")</f>
        <v>#REF!</v>
      </c>
      <c r="E93" s="35" t="e">
        <f>+CONCATENATE("01/01/",#REF!-1)</f>
        <v>#REF!</v>
      </c>
      <c r="F93" t="e">
        <f>+CONCATENATE("31/12/",#REF!)</f>
        <v>#REF!</v>
      </c>
      <c r="J93" s="18" t="e">
        <f t="shared" si="5"/>
        <v>#REF!</v>
      </c>
      <c r="K93" t="e">
        <f t="shared" si="6"/>
        <v>#REF!</v>
      </c>
      <c r="L93" t="str">
        <f t="shared" si="7"/>
        <v>0000030000</v>
      </c>
      <c r="M93" t="s">
        <v>9</v>
      </c>
      <c r="N93" t="e">
        <f>+#REF!</f>
        <v>#REF!</v>
      </c>
    </row>
    <row r="94" spans="1:14" ht="12.75">
      <c r="A94" t="e">
        <f t="shared" si="4"/>
        <v>#REF!</v>
      </c>
      <c r="B94" s="18" t="e">
        <f>+#REF!</f>
        <v>#REF!</v>
      </c>
      <c r="C94" s="18" t="e">
        <f>+#REF!</f>
        <v>#REF!</v>
      </c>
      <c r="D94" t="e">
        <f>CONCATENATE(MID(#REF!,1,2),"00")</f>
        <v>#REF!</v>
      </c>
      <c r="E94" s="35" t="e">
        <f>+CONCATENATE("01/01/",#REF!-1)</f>
        <v>#REF!</v>
      </c>
      <c r="F94" t="e">
        <f>+CONCATENATE("31/12/",#REF!)</f>
        <v>#REF!</v>
      </c>
      <c r="J94" s="18" t="e">
        <f t="shared" si="5"/>
        <v>#REF!</v>
      </c>
      <c r="K94" t="e">
        <f t="shared" si="6"/>
        <v>#REF!</v>
      </c>
      <c r="L94" t="str">
        <f t="shared" si="7"/>
        <v>0000030000</v>
      </c>
      <c r="M94" t="s">
        <v>9</v>
      </c>
      <c r="N94" t="e">
        <f>+#REF!</f>
        <v>#REF!</v>
      </c>
    </row>
    <row r="95" spans="1:14" ht="12.75">
      <c r="A95" t="e">
        <f t="shared" si="4"/>
        <v>#REF!</v>
      </c>
      <c r="B95" s="18" t="e">
        <f>+#REF!</f>
        <v>#REF!</v>
      </c>
      <c r="C95" s="18" t="e">
        <f>+#REF!</f>
        <v>#REF!</v>
      </c>
      <c r="D95" t="e">
        <f>CONCATENATE(MID(#REF!,1,2),"00")</f>
        <v>#REF!</v>
      </c>
      <c r="E95" s="35" t="e">
        <f>+CONCATENATE("01/01/",#REF!-1)</f>
        <v>#REF!</v>
      </c>
      <c r="F95" t="e">
        <f>+CONCATENATE("31/12/",#REF!)</f>
        <v>#REF!</v>
      </c>
      <c r="J95" s="18" t="e">
        <f t="shared" si="5"/>
        <v>#REF!</v>
      </c>
      <c r="K95" t="e">
        <f t="shared" si="6"/>
        <v>#REF!</v>
      </c>
      <c r="L95" t="str">
        <f t="shared" si="7"/>
        <v>0000030000</v>
      </c>
      <c r="M95" t="s">
        <v>9</v>
      </c>
      <c r="N95" t="e">
        <f>+#REF!</f>
        <v>#REF!</v>
      </c>
    </row>
    <row r="96" spans="1:14" ht="12.75">
      <c r="A96" t="e">
        <f t="shared" si="4"/>
        <v>#REF!</v>
      </c>
      <c r="B96" s="18" t="e">
        <f>+#REF!</f>
        <v>#REF!</v>
      </c>
      <c r="C96" s="18" t="e">
        <f>+#REF!</f>
        <v>#REF!</v>
      </c>
      <c r="D96" t="e">
        <f>CONCATENATE(MID(#REF!,1,2),"00")</f>
        <v>#REF!</v>
      </c>
      <c r="E96" s="35" t="e">
        <f>+CONCATENATE("01/01/",#REF!-1)</f>
        <v>#REF!</v>
      </c>
      <c r="F96" t="e">
        <f>+CONCATENATE("31/12/",#REF!)</f>
        <v>#REF!</v>
      </c>
      <c r="J96" s="18" t="e">
        <f t="shared" si="5"/>
        <v>#REF!</v>
      </c>
      <c r="K96" t="e">
        <f t="shared" si="6"/>
        <v>#REF!</v>
      </c>
      <c r="L96" t="str">
        <f t="shared" si="7"/>
        <v>0000030000</v>
      </c>
      <c r="M96" t="s">
        <v>9</v>
      </c>
      <c r="N96" t="e">
        <f>+#REF!</f>
        <v>#REF!</v>
      </c>
    </row>
    <row r="97" spans="1:14" ht="12.75">
      <c r="A97" t="e">
        <f t="shared" si="4"/>
        <v>#REF!</v>
      </c>
      <c r="B97" s="18" t="e">
        <f>+#REF!</f>
        <v>#REF!</v>
      </c>
      <c r="C97" s="18" t="e">
        <f>+#REF!</f>
        <v>#REF!</v>
      </c>
      <c r="D97" t="e">
        <f>CONCATENATE(MID(#REF!,1,2),"00")</f>
        <v>#REF!</v>
      </c>
      <c r="E97" s="35" t="e">
        <f>+CONCATENATE("01/01/",#REF!-1)</f>
        <v>#REF!</v>
      </c>
      <c r="F97" t="e">
        <f>+CONCATENATE("31/12/",#REF!)</f>
        <v>#REF!</v>
      </c>
      <c r="J97" s="18" t="e">
        <f t="shared" si="5"/>
        <v>#REF!</v>
      </c>
      <c r="K97" t="e">
        <f aca="true" t="shared" si="8" ref="K97:K107">+CONCATENATE(D97,"00")</f>
        <v>#REF!</v>
      </c>
      <c r="L97" t="str">
        <f t="shared" si="7"/>
        <v>0000030000</v>
      </c>
      <c r="M97" t="s">
        <v>9</v>
      </c>
      <c r="N97" s="21" t="e">
        <f>+#REF!</f>
        <v>#REF!</v>
      </c>
    </row>
    <row r="98" spans="1:14" ht="12.75">
      <c r="A98" t="e">
        <f t="shared" si="4"/>
        <v>#REF!</v>
      </c>
      <c r="B98" s="18" t="e">
        <f>+#REF!</f>
        <v>#REF!</v>
      </c>
      <c r="C98" s="18" t="e">
        <f>+#REF!</f>
        <v>#REF!</v>
      </c>
      <c r="D98" t="e">
        <f>CONCATENATE(MID(#REF!,1,2),"00")</f>
        <v>#REF!</v>
      </c>
      <c r="E98" s="35" t="e">
        <f>+CONCATENATE("01/01/",#REF!-1)</f>
        <v>#REF!</v>
      </c>
      <c r="F98" t="e">
        <f>+CONCATENATE("31/12/",#REF!)</f>
        <v>#REF!</v>
      </c>
      <c r="J98" s="18" t="e">
        <f t="shared" si="5"/>
        <v>#REF!</v>
      </c>
      <c r="K98" t="e">
        <f t="shared" si="8"/>
        <v>#REF!</v>
      </c>
      <c r="L98" t="str">
        <f t="shared" si="7"/>
        <v>0000030000</v>
      </c>
      <c r="M98" t="s">
        <v>9</v>
      </c>
      <c r="N98" s="21" t="e">
        <f>+#REF!</f>
        <v>#REF!</v>
      </c>
    </row>
    <row r="99" spans="1:14" ht="12.75">
      <c r="A99" t="e">
        <f t="shared" si="4"/>
        <v>#REF!</v>
      </c>
      <c r="B99" s="18" t="e">
        <f>+#REF!</f>
        <v>#REF!</v>
      </c>
      <c r="C99" s="18" t="e">
        <f>+#REF!</f>
        <v>#REF!</v>
      </c>
      <c r="D99" t="e">
        <f>CONCATENATE(MID(#REF!,1,2),"00")</f>
        <v>#REF!</v>
      </c>
      <c r="E99" s="35" t="e">
        <f>+CONCATENATE("01/01/",#REF!-1)</f>
        <v>#REF!</v>
      </c>
      <c r="F99" t="e">
        <f>+CONCATENATE("31/12/",#REF!)</f>
        <v>#REF!</v>
      </c>
      <c r="J99" s="18" t="e">
        <f t="shared" si="5"/>
        <v>#REF!</v>
      </c>
      <c r="K99" t="e">
        <f t="shared" si="8"/>
        <v>#REF!</v>
      </c>
      <c r="L99" t="str">
        <f t="shared" si="7"/>
        <v>0000030000</v>
      </c>
      <c r="M99" t="s">
        <v>9</v>
      </c>
      <c r="N99" s="21" t="e">
        <f>+#REF!</f>
        <v>#REF!</v>
      </c>
    </row>
    <row r="100" spans="1:14" ht="12.75">
      <c r="A100" t="e">
        <f t="shared" si="4"/>
        <v>#REF!</v>
      </c>
      <c r="B100" s="18" t="e">
        <f>+#REF!</f>
        <v>#REF!</v>
      </c>
      <c r="C100" s="18" t="e">
        <f>+#REF!</f>
        <v>#REF!</v>
      </c>
      <c r="D100" t="e">
        <f>CONCATENATE(MID(#REF!,1,2),"00")</f>
        <v>#REF!</v>
      </c>
      <c r="E100" s="35" t="e">
        <f>+CONCATENATE("01/01/",#REF!-1)</f>
        <v>#REF!</v>
      </c>
      <c r="F100" t="e">
        <f>+CONCATENATE("31/12/",#REF!)</f>
        <v>#REF!</v>
      </c>
      <c r="J100" s="18" t="e">
        <f t="shared" si="5"/>
        <v>#REF!</v>
      </c>
      <c r="K100" t="e">
        <f t="shared" si="8"/>
        <v>#REF!</v>
      </c>
      <c r="L100" t="str">
        <f t="shared" si="7"/>
        <v>0000030000</v>
      </c>
      <c r="M100" t="s">
        <v>9</v>
      </c>
      <c r="N100" s="21" t="e">
        <f>+#REF!</f>
        <v>#REF!</v>
      </c>
    </row>
    <row r="101" spans="1:14" ht="12.75">
      <c r="A101" t="e">
        <f t="shared" si="4"/>
        <v>#REF!</v>
      </c>
      <c r="B101" s="18" t="e">
        <f>+#REF!</f>
        <v>#REF!</v>
      </c>
      <c r="C101" s="18" t="e">
        <f>+#REF!</f>
        <v>#REF!</v>
      </c>
      <c r="D101" t="e">
        <f>CONCATENATE(MID(#REF!,1,2),"00")</f>
        <v>#REF!</v>
      </c>
      <c r="E101" s="35" t="e">
        <f>+CONCATENATE("01/01/",#REF!-1)</f>
        <v>#REF!</v>
      </c>
      <c r="F101" t="e">
        <f>+CONCATENATE("31/12/",#REF!)</f>
        <v>#REF!</v>
      </c>
      <c r="J101" s="18" t="e">
        <f t="shared" si="5"/>
        <v>#REF!</v>
      </c>
      <c r="K101" t="e">
        <f t="shared" si="8"/>
        <v>#REF!</v>
      </c>
      <c r="L101" t="str">
        <f t="shared" si="7"/>
        <v>0000030000</v>
      </c>
      <c r="M101" t="s">
        <v>9</v>
      </c>
      <c r="N101" s="21" t="e">
        <f>+#REF!</f>
        <v>#REF!</v>
      </c>
    </row>
    <row r="102" spans="1:14" ht="12.75">
      <c r="A102" t="e">
        <f t="shared" si="4"/>
        <v>#REF!</v>
      </c>
      <c r="B102" s="18" t="e">
        <f>+#REF!</f>
        <v>#REF!</v>
      </c>
      <c r="C102" s="18" t="e">
        <f>+#REF!</f>
        <v>#REF!</v>
      </c>
      <c r="D102" t="e">
        <f>CONCATENATE(MID(#REF!,1,2),"00")</f>
        <v>#REF!</v>
      </c>
      <c r="E102" s="35" t="e">
        <f>+CONCATENATE("01/01/",#REF!-1)</f>
        <v>#REF!</v>
      </c>
      <c r="F102" t="e">
        <f>+CONCATENATE("31/12/",#REF!)</f>
        <v>#REF!</v>
      </c>
      <c r="J102" s="18" t="e">
        <f t="shared" si="5"/>
        <v>#REF!</v>
      </c>
      <c r="K102" t="e">
        <f t="shared" si="8"/>
        <v>#REF!</v>
      </c>
      <c r="L102" t="str">
        <f t="shared" si="7"/>
        <v>0000030000</v>
      </c>
      <c r="M102" t="s">
        <v>9</v>
      </c>
      <c r="N102" s="21" t="e">
        <f>+#REF!</f>
        <v>#REF!</v>
      </c>
    </row>
    <row r="103" spans="1:14" ht="12.75">
      <c r="A103" t="e">
        <f t="shared" si="4"/>
        <v>#REF!</v>
      </c>
      <c r="B103" s="18" t="e">
        <f>+#REF!</f>
        <v>#REF!</v>
      </c>
      <c r="C103" s="18" t="e">
        <f>+#REF!</f>
        <v>#REF!</v>
      </c>
      <c r="D103" t="e">
        <f>CONCATENATE(MID(#REF!,1,2),"00")</f>
        <v>#REF!</v>
      </c>
      <c r="E103" s="35" t="e">
        <f>+CONCATENATE("01/01/",#REF!-1)</f>
        <v>#REF!</v>
      </c>
      <c r="F103" t="e">
        <f>+CONCATENATE("31/12/",#REF!)</f>
        <v>#REF!</v>
      </c>
      <c r="J103" s="18" t="e">
        <f t="shared" si="5"/>
        <v>#REF!</v>
      </c>
      <c r="K103" t="e">
        <f t="shared" si="8"/>
        <v>#REF!</v>
      </c>
      <c r="L103" t="str">
        <f t="shared" si="7"/>
        <v>0000030000</v>
      </c>
      <c r="M103" t="s">
        <v>9</v>
      </c>
      <c r="N103" s="21" t="e">
        <f>+#REF!</f>
        <v>#REF!</v>
      </c>
    </row>
    <row r="104" spans="1:14" ht="12.75">
      <c r="A104" t="e">
        <f>+MID(D104,1,2)</f>
        <v>#REF!</v>
      </c>
      <c r="B104" s="18" t="e">
        <f>+#REF!</f>
        <v>#REF!</v>
      </c>
      <c r="C104" s="18" t="e">
        <f>+#REF!</f>
        <v>#REF!</v>
      </c>
      <c r="D104" t="e">
        <f>CONCATENATE(MID(#REF!,1,2),"00")</f>
        <v>#REF!</v>
      </c>
      <c r="E104" s="35" t="e">
        <f>+CONCATENATE("01/01/",#REF!-1)</f>
        <v>#REF!</v>
      </c>
      <c r="F104" t="e">
        <f>+CONCATENATE("31/12/",#REF!)</f>
        <v>#REF!</v>
      </c>
      <c r="J104" s="18" t="e">
        <f t="shared" si="5"/>
        <v>#REF!</v>
      </c>
      <c r="K104" t="e">
        <f t="shared" si="8"/>
        <v>#REF!</v>
      </c>
      <c r="L104" t="str">
        <f t="shared" si="7"/>
        <v>0000030000</v>
      </c>
      <c r="M104" t="s">
        <v>9</v>
      </c>
      <c r="N104" s="21" t="e">
        <f>+#REF!</f>
        <v>#REF!</v>
      </c>
    </row>
    <row r="105" spans="1:14" ht="12.75">
      <c r="A105" t="e">
        <f>+MID(D105,1,2)</f>
        <v>#REF!</v>
      </c>
      <c r="B105" s="18" t="e">
        <f>+#REF!</f>
        <v>#REF!</v>
      </c>
      <c r="C105" s="18" t="e">
        <f>+#REF!</f>
        <v>#REF!</v>
      </c>
      <c r="D105" t="e">
        <f>CONCATENATE(MID(#REF!,1,2),"00")</f>
        <v>#REF!</v>
      </c>
      <c r="E105" s="35" t="e">
        <f>+CONCATENATE("01/01/",#REF!-1)</f>
        <v>#REF!</v>
      </c>
      <c r="F105" t="e">
        <f>+CONCATENATE("31/12/",#REF!)</f>
        <v>#REF!</v>
      </c>
      <c r="J105" s="18" t="e">
        <f t="shared" si="5"/>
        <v>#REF!</v>
      </c>
      <c r="K105" t="e">
        <f t="shared" si="8"/>
        <v>#REF!</v>
      </c>
      <c r="L105" t="str">
        <f t="shared" si="7"/>
        <v>0000030000</v>
      </c>
      <c r="M105" t="s">
        <v>9</v>
      </c>
      <c r="N105" s="21" t="e">
        <f>+#REF!</f>
        <v>#REF!</v>
      </c>
    </row>
    <row r="106" spans="1:14" ht="12.75">
      <c r="A106" t="e">
        <f>+MID(D106,1,2)</f>
        <v>#REF!</v>
      </c>
      <c r="B106" s="18" t="e">
        <f>+#REF!</f>
        <v>#REF!</v>
      </c>
      <c r="C106" s="18" t="e">
        <f>+#REF!</f>
        <v>#REF!</v>
      </c>
      <c r="D106" t="e">
        <f>CONCATENATE(MID(#REF!,1,2),"00")</f>
        <v>#REF!</v>
      </c>
      <c r="E106" s="35" t="e">
        <f>+CONCATENATE("01/01/",#REF!-1)</f>
        <v>#REF!</v>
      </c>
      <c r="F106" t="e">
        <f>+CONCATENATE("31/12/",#REF!)</f>
        <v>#REF!</v>
      </c>
      <c r="J106" s="18" t="e">
        <f t="shared" si="5"/>
        <v>#REF!</v>
      </c>
      <c r="K106" t="e">
        <f t="shared" si="8"/>
        <v>#REF!</v>
      </c>
      <c r="L106" t="str">
        <f t="shared" si="7"/>
        <v>0000030000</v>
      </c>
      <c r="M106" t="s">
        <v>9</v>
      </c>
      <c r="N106" s="21" t="e">
        <f>+#REF!</f>
        <v>#REF!</v>
      </c>
    </row>
    <row r="107" spans="1:14" ht="12.75">
      <c r="A107" t="e">
        <f>+MID(D107,1,2)</f>
        <v>#REF!</v>
      </c>
      <c r="B107" s="18" t="e">
        <f>+#REF!</f>
        <v>#REF!</v>
      </c>
      <c r="C107" s="18" t="e">
        <f>+#REF!</f>
        <v>#REF!</v>
      </c>
      <c r="D107" t="e">
        <f>CONCATENATE(MID(#REF!,1,2),"00")</f>
        <v>#REF!</v>
      </c>
      <c r="E107" s="35" t="e">
        <f>+CONCATENATE("01/01/",#REF!-1)</f>
        <v>#REF!</v>
      </c>
      <c r="F107" t="e">
        <f>+CONCATENATE("31/12/",#REF!)</f>
        <v>#REF!</v>
      </c>
      <c r="J107" s="18" t="e">
        <f t="shared" si="5"/>
        <v>#REF!</v>
      </c>
      <c r="K107" t="e">
        <f t="shared" si="8"/>
        <v>#REF!</v>
      </c>
      <c r="L107" t="str">
        <f t="shared" si="7"/>
        <v>0000030000</v>
      </c>
      <c r="M107" t="s">
        <v>9</v>
      </c>
      <c r="N107" s="21" t="e">
        <f>+#REF!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">
    <tabColor indexed="10"/>
  </sheetPr>
  <dimension ref="A1:M75"/>
  <sheetViews>
    <sheetView zoomScalePageLayoutView="0" workbookViewId="0" topLeftCell="D60">
      <selection activeCell="E136" sqref="E136"/>
    </sheetView>
  </sheetViews>
  <sheetFormatPr defaultColWidth="11.421875" defaultRowHeight="12.75"/>
  <cols>
    <col min="6" max="7" width="11.421875" style="18" customWidth="1"/>
  </cols>
  <sheetData>
    <row r="1" spans="1:13" ht="12.75">
      <c r="A1" t="e">
        <f>+#REF!</f>
        <v>#REF!</v>
      </c>
      <c r="B1" t="e">
        <f>+'EP9 SUBVENCIONES A RECIBIR'!G12</f>
        <v>#REF!</v>
      </c>
      <c r="C1" t="e">
        <f>+CONCATENATE(MID(#REF!,1,2),"0000")</f>
        <v>#REF!</v>
      </c>
      <c r="E1" t="s">
        <v>170</v>
      </c>
      <c r="F1" s="18">
        <f>+'EP9 SUBVENCIONES A RECIBIR'!I12</f>
        <v>40000</v>
      </c>
      <c r="I1" t="s">
        <v>517</v>
      </c>
      <c r="J1" s="21">
        <f>+'EP9 SUBVENCIONES A RECIBIR'!D12</f>
        <v>0</v>
      </c>
      <c r="K1">
        <v>0</v>
      </c>
      <c r="L1">
        <v>0</v>
      </c>
      <c r="M1" s="21">
        <f>+J1</f>
        <v>0</v>
      </c>
    </row>
    <row r="2" spans="1:13" ht="12.75">
      <c r="A2" t="e">
        <f>+#REF!</f>
        <v>#REF!</v>
      </c>
      <c r="B2" t="e">
        <f>+'EP9 SUBVENCIONES A RECIBIR'!G13</f>
        <v>#REF!</v>
      </c>
      <c r="C2" t="e">
        <f>+CONCATENATE(MID(#REF!,1,2),"0000")</f>
        <v>#REF!</v>
      </c>
      <c r="E2" t="s">
        <v>170</v>
      </c>
      <c r="F2" s="18">
        <f>+'EP9 SUBVENCIONES A RECIBIR'!I13</f>
        <v>72000</v>
      </c>
      <c r="I2" t="s">
        <v>517</v>
      </c>
      <c r="J2" s="21">
        <f>+'EP9 SUBVENCIONES A RECIBIR'!D13</f>
        <v>220000</v>
      </c>
      <c r="K2">
        <v>0</v>
      </c>
      <c r="L2">
        <v>0</v>
      </c>
      <c r="M2" s="21">
        <f aca="true" t="shared" si="0" ref="M2:M64">+J2</f>
        <v>220000</v>
      </c>
    </row>
    <row r="3" spans="1:13" ht="12.75">
      <c r="A3" t="e">
        <f>+#REF!</f>
        <v>#REF!</v>
      </c>
      <c r="B3" t="e">
        <f>+'EP9 SUBVENCIONES A RECIBIR'!#REF!</f>
        <v>#REF!</v>
      </c>
      <c r="C3" t="e">
        <f>+CONCATENATE(MID(#REF!,1,2),"0000")</f>
        <v>#REF!</v>
      </c>
      <c r="E3" t="s">
        <v>170</v>
      </c>
      <c r="F3" s="18" t="e">
        <f>+'EP9 SUBVENCIONES A RECIBIR'!#REF!</f>
        <v>#REF!</v>
      </c>
      <c r="I3" t="s">
        <v>517</v>
      </c>
      <c r="J3" s="21" t="e">
        <f>+'EP9 SUBVENCIONES A RECIBIR'!#REF!</f>
        <v>#REF!</v>
      </c>
      <c r="K3">
        <v>0</v>
      </c>
      <c r="L3">
        <v>0</v>
      </c>
      <c r="M3" s="21" t="e">
        <f t="shared" si="0"/>
        <v>#REF!</v>
      </c>
    </row>
    <row r="4" spans="1:13" ht="12.75">
      <c r="A4" t="e">
        <f>+#REF!</f>
        <v>#REF!</v>
      </c>
      <c r="B4" t="e">
        <f>+'EP9 SUBVENCIONES A RECIBIR'!#REF!</f>
        <v>#REF!</v>
      </c>
      <c r="C4" t="e">
        <f>+CONCATENATE(MID(#REF!,1,2),"0000")</f>
        <v>#REF!</v>
      </c>
      <c r="E4" t="s">
        <v>170</v>
      </c>
      <c r="F4" s="18" t="e">
        <f>+'EP9 SUBVENCIONES A RECIBIR'!#REF!</f>
        <v>#REF!</v>
      </c>
      <c r="I4" t="s">
        <v>517</v>
      </c>
      <c r="J4" s="21" t="e">
        <f>+'EP9 SUBVENCIONES A RECIBIR'!#REF!</f>
        <v>#REF!</v>
      </c>
      <c r="K4">
        <v>0</v>
      </c>
      <c r="L4">
        <v>0</v>
      </c>
      <c r="M4" s="21" t="e">
        <f t="shared" si="0"/>
        <v>#REF!</v>
      </c>
    </row>
    <row r="5" spans="1:13" ht="12.75">
      <c r="A5" t="e">
        <f>+#REF!</f>
        <v>#REF!</v>
      </c>
      <c r="B5" t="e">
        <f>+'EP9 SUBVENCIONES A RECIBIR'!#REF!</f>
        <v>#REF!</v>
      </c>
      <c r="C5" t="e">
        <f>+CONCATENATE(MID(#REF!,1,2),"0000")</f>
        <v>#REF!</v>
      </c>
      <c r="E5" t="s">
        <v>170</v>
      </c>
      <c r="F5" s="18" t="e">
        <f>+'EP9 SUBVENCIONES A RECIBIR'!#REF!</f>
        <v>#REF!</v>
      </c>
      <c r="I5" t="s">
        <v>517</v>
      </c>
      <c r="J5" s="21" t="e">
        <f>+'EP9 SUBVENCIONES A RECIBIR'!#REF!</f>
        <v>#REF!</v>
      </c>
      <c r="K5">
        <v>0</v>
      </c>
      <c r="L5">
        <v>0</v>
      </c>
      <c r="M5" s="21" t="e">
        <f t="shared" si="0"/>
        <v>#REF!</v>
      </c>
    </row>
    <row r="6" spans="1:13" ht="12.75">
      <c r="A6" t="e">
        <f>+#REF!</f>
        <v>#REF!</v>
      </c>
      <c r="B6" t="e">
        <f>+'EP9 SUBVENCIONES A RECIBIR'!#REF!</f>
        <v>#REF!</v>
      </c>
      <c r="C6" t="e">
        <f>+CONCATENATE(MID(#REF!,1,2),"0000")</f>
        <v>#REF!</v>
      </c>
      <c r="E6" t="s">
        <v>170</v>
      </c>
      <c r="F6" s="18" t="e">
        <f>+'EP9 SUBVENCIONES A RECIBIR'!#REF!</f>
        <v>#REF!</v>
      </c>
      <c r="I6" t="s">
        <v>517</v>
      </c>
      <c r="J6" s="21" t="e">
        <f>+'EP9 SUBVENCIONES A RECIBIR'!#REF!</f>
        <v>#REF!</v>
      </c>
      <c r="K6">
        <v>0</v>
      </c>
      <c r="L6">
        <v>0</v>
      </c>
      <c r="M6" s="21" t="e">
        <f t="shared" si="0"/>
        <v>#REF!</v>
      </c>
    </row>
    <row r="7" spans="1:13" ht="12.75">
      <c r="A7" t="e">
        <f>+#REF!</f>
        <v>#REF!</v>
      </c>
      <c r="B7" t="e">
        <f>+'EP9 SUBVENCIONES A RECIBIR'!#REF!</f>
        <v>#REF!</v>
      </c>
      <c r="C7" t="e">
        <f>+CONCATENATE(MID(#REF!,1,2),"0000")</f>
        <v>#REF!</v>
      </c>
      <c r="E7" t="s">
        <v>170</v>
      </c>
      <c r="F7" s="18" t="e">
        <f>+'EP9 SUBVENCIONES A RECIBIR'!#REF!</f>
        <v>#REF!</v>
      </c>
      <c r="I7" t="s">
        <v>517</v>
      </c>
      <c r="J7" s="21" t="e">
        <f>+'EP9 SUBVENCIONES A RECIBIR'!#REF!</f>
        <v>#REF!</v>
      </c>
      <c r="K7">
        <v>0</v>
      </c>
      <c r="L7">
        <v>0</v>
      </c>
      <c r="M7" s="21" t="e">
        <f t="shared" si="0"/>
        <v>#REF!</v>
      </c>
    </row>
    <row r="8" spans="1:13" ht="12.75">
      <c r="A8" t="e">
        <f>+#REF!</f>
        <v>#REF!</v>
      </c>
      <c r="B8" t="e">
        <f>+'EP9 SUBVENCIONES A RECIBIR'!#REF!</f>
        <v>#REF!</v>
      </c>
      <c r="C8" t="e">
        <f>+CONCATENATE(MID(#REF!,1,2),"0000")</f>
        <v>#REF!</v>
      </c>
      <c r="E8" t="s">
        <v>170</v>
      </c>
      <c r="F8" s="18" t="e">
        <f>+'EP9 SUBVENCIONES A RECIBIR'!#REF!</f>
        <v>#REF!</v>
      </c>
      <c r="I8" t="s">
        <v>517</v>
      </c>
      <c r="J8" s="21" t="e">
        <f>+'EP9 SUBVENCIONES A RECIBIR'!#REF!</f>
        <v>#REF!</v>
      </c>
      <c r="K8">
        <v>0</v>
      </c>
      <c r="L8">
        <v>0</v>
      </c>
      <c r="M8" s="21" t="e">
        <f t="shared" si="0"/>
        <v>#REF!</v>
      </c>
    </row>
    <row r="9" spans="1:13" ht="12.75">
      <c r="A9" t="e">
        <f>+#REF!</f>
        <v>#REF!</v>
      </c>
      <c r="B9" t="e">
        <f>+'EP9 SUBVENCIONES A RECIBIR'!G14</f>
        <v>#REF!</v>
      </c>
      <c r="C9" t="e">
        <f>+CONCATENATE(MID(#REF!,1,2),"0000")</f>
        <v>#REF!</v>
      </c>
      <c r="E9" t="s">
        <v>170</v>
      </c>
      <c r="F9" s="18">
        <f>+'EP9 SUBVENCIONES A RECIBIR'!I14</f>
        <v>42000</v>
      </c>
      <c r="I9" t="s">
        <v>517</v>
      </c>
      <c r="J9" s="21">
        <f>+'EP9 SUBVENCIONES A RECIBIR'!D14</f>
        <v>718479</v>
      </c>
      <c r="K9">
        <v>0</v>
      </c>
      <c r="L9">
        <v>0</v>
      </c>
      <c r="M9" s="21">
        <f t="shared" si="0"/>
        <v>718479</v>
      </c>
    </row>
    <row r="10" spans="1:13" ht="12.75">
      <c r="A10" t="e">
        <f>+#REF!</f>
        <v>#REF!</v>
      </c>
      <c r="B10" t="e">
        <f>+'EP9 SUBVENCIONES A RECIBIR'!G15</f>
        <v>#REF!</v>
      </c>
      <c r="C10" t="e">
        <f>+CONCATENATE(MID(#REF!,1,2),"0000")</f>
        <v>#REF!</v>
      </c>
      <c r="E10" t="s">
        <v>170</v>
      </c>
      <c r="F10" s="18">
        <f>+'EP9 SUBVENCIONES A RECIBIR'!I15</f>
        <v>40000</v>
      </c>
      <c r="I10" t="s">
        <v>517</v>
      </c>
      <c r="J10" s="21">
        <f>+'EP9 SUBVENCIONES A RECIBIR'!D15</f>
        <v>0</v>
      </c>
      <c r="K10">
        <v>0</v>
      </c>
      <c r="L10">
        <v>0</v>
      </c>
      <c r="M10" s="21">
        <f t="shared" si="0"/>
        <v>0</v>
      </c>
    </row>
    <row r="11" spans="1:13" ht="12.75">
      <c r="A11" t="e">
        <f>+#REF!</f>
        <v>#REF!</v>
      </c>
      <c r="B11" t="e">
        <f>+'EP9 SUBVENCIONES A RECIBIR'!G16</f>
        <v>#REF!</v>
      </c>
      <c r="C11" t="e">
        <f>+CONCATENATE(MID(#REF!,1,2),"0000")</f>
        <v>#REF!</v>
      </c>
      <c r="E11" t="s">
        <v>170</v>
      </c>
      <c r="F11" s="18">
        <f>+'EP9 SUBVENCIONES A RECIBIR'!I16</f>
        <v>71000</v>
      </c>
      <c r="I11" t="s">
        <v>517</v>
      </c>
      <c r="J11" s="21">
        <f>+'EP9 SUBVENCIONES A RECIBIR'!D16</f>
        <v>300000</v>
      </c>
      <c r="K11">
        <v>0</v>
      </c>
      <c r="L11">
        <v>0</v>
      </c>
      <c r="M11" s="21">
        <f t="shared" si="0"/>
        <v>300000</v>
      </c>
    </row>
    <row r="12" spans="1:13" ht="12.75">
      <c r="A12" t="e">
        <f>+#REF!</f>
        <v>#REF!</v>
      </c>
      <c r="B12" t="e">
        <f>+'EP9 SUBVENCIONES A RECIBIR'!G17</f>
        <v>#REF!</v>
      </c>
      <c r="C12" t="e">
        <f>+CONCATENATE(MID(#REF!,1,2),"0000")</f>
        <v>#REF!</v>
      </c>
      <c r="E12" t="s">
        <v>170</v>
      </c>
      <c r="F12" s="18">
        <f>+'EP9 SUBVENCIONES A RECIBIR'!I17</f>
        <v>40000</v>
      </c>
      <c r="I12" t="s">
        <v>517</v>
      </c>
      <c r="J12" s="21">
        <f>+'EP9 SUBVENCIONES A RECIBIR'!D17</f>
        <v>0</v>
      </c>
      <c r="K12">
        <v>0</v>
      </c>
      <c r="L12">
        <v>0</v>
      </c>
      <c r="M12" s="21">
        <f t="shared" si="0"/>
        <v>0</v>
      </c>
    </row>
    <row r="13" spans="1:13" ht="12.75">
      <c r="A13" t="e">
        <f>+#REF!</f>
        <v>#REF!</v>
      </c>
      <c r="B13">
        <v>80512</v>
      </c>
      <c r="C13" t="e">
        <f>+CONCATENATE(MID(#REF!,1,2),"0000")</f>
        <v>#REF!</v>
      </c>
      <c r="E13" t="s">
        <v>170</v>
      </c>
      <c r="F13" s="18">
        <f>+'EP9 SUBVENCIONES A RECIBIR'!I18</f>
        <v>40000</v>
      </c>
      <c r="I13" t="s">
        <v>517</v>
      </c>
      <c r="J13" s="21">
        <f>+'EP9 SUBVENCIONES A RECIBIR'!D18</f>
        <v>0</v>
      </c>
      <c r="K13">
        <v>0</v>
      </c>
      <c r="L13">
        <v>0</v>
      </c>
      <c r="M13" s="21">
        <f t="shared" si="0"/>
        <v>0</v>
      </c>
    </row>
    <row r="14" spans="1:13" ht="12.75">
      <c r="A14" t="e">
        <f>+#REF!</f>
        <v>#REF!</v>
      </c>
      <c r="B14" t="e">
        <f>+'EP9 SUBVENCIONES A RECIBIR'!G19</f>
        <v>#REF!</v>
      </c>
      <c r="C14" t="e">
        <f>+CONCATENATE(MID(#REF!,1,2),"0000")</f>
        <v>#REF!</v>
      </c>
      <c r="E14" t="s">
        <v>170</v>
      </c>
      <c r="F14" s="18">
        <f>+'EP9 SUBVENCIONES A RECIBIR'!I19</f>
        <v>40000</v>
      </c>
      <c r="I14" t="s">
        <v>517</v>
      </c>
      <c r="J14" s="21">
        <f>+'EP9 SUBVENCIONES A RECIBIR'!D19</f>
        <v>0</v>
      </c>
      <c r="K14">
        <v>0</v>
      </c>
      <c r="L14">
        <v>0</v>
      </c>
      <c r="M14" s="21">
        <f t="shared" si="0"/>
        <v>0</v>
      </c>
    </row>
    <row r="15" spans="1:13" ht="12.75">
      <c r="A15" t="e">
        <f>+#REF!</f>
        <v>#REF!</v>
      </c>
      <c r="B15" t="e">
        <f>+'EP9 SUBVENCIONES A RECIBIR'!G20</f>
        <v>#REF!</v>
      </c>
      <c r="C15" t="e">
        <f>+CONCATENATE(MID(#REF!,1,2),"0000")</f>
        <v>#REF!</v>
      </c>
      <c r="E15" t="s">
        <v>170</v>
      </c>
      <c r="F15" s="18">
        <f>+'EP9 SUBVENCIONES A RECIBIR'!I20</f>
        <v>40000</v>
      </c>
      <c r="I15" t="s">
        <v>517</v>
      </c>
      <c r="J15" s="21">
        <f>+'EP9 SUBVENCIONES A RECIBIR'!D20</f>
        <v>0</v>
      </c>
      <c r="K15">
        <v>0</v>
      </c>
      <c r="L15">
        <v>0</v>
      </c>
      <c r="M15" s="21">
        <f t="shared" si="0"/>
        <v>0</v>
      </c>
    </row>
    <row r="16" spans="1:13" ht="12.75">
      <c r="A16" t="e">
        <f>+#REF!</f>
        <v>#REF!</v>
      </c>
      <c r="B16" t="e">
        <f>+#REF!</f>
        <v>#REF!</v>
      </c>
      <c r="C16" t="e">
        <f>+CONCATENATE(MID(#REF!,1,2),"0000")</f>
        <v>#REF!</v>
      </c>
      <c r="E16" t="s">
        <v>349</v>
      </c>
      <c r="F16" s="18" t="e">
        <f>+VLOOKUP(#REF!,'EMPRESA- PROGRAMA'!$B$2:$C$24,2,FALSE)</f>
        <v>#REF!</v>
      </c>
      <c r="G16" s="18" t="e">
        <f>+#REF!</f>
        <v>#REF!</v>
      </c>
      <c r="I16" t="s">
        <v>517</v>
      </c>
      <c r="J16" s="21" t="e">
        <f>+#REF!</f>
        <v>#REF!</v>
      </c>
      <c r="K16">
        <v>0</v>
      </c>
      <c r="L16">
        <v>0</v>
      </c>
      <c r="M16" s="21" t="e">
        <f t="shared" si="0"/>
        <v>#REF!</v>
      </c>
    </row>
    <row r="17" spans="1:13" ht="12.75">
      <c r="A17" t="e">
        <f>+#REF!</f>
        <v>#REF!</v>
      </c>
      <c r="B17" t="e">
        <f>+#REF!</f>
        <v>#REF!</v>
      </c>
      <c r="C17" t="e">
        <f>+CONCATENATE(MID(#REF!,1,2),"0000")</f>
        <v>#REF!</v>
      </c>
      <c r="E17" t="s">
        <v>349</v>
      </c>
      <c r="F17" s="18" t="e">
        <f>+VLOOKUP(#REF!,'EMPRESA- PROGRAMA'!$B$2:$C$24,2,FALSE)</f>
        <v>#REF!</v>
      </c>
      <c r="G17" s="18" t="e">
        <f>+#REF!</f>
        <v>#REF!</v>
      </c>
      <c r="I17" t="s">
        <v>517</v>
      </c>
      <c r="J17" s="21" t="e">
        <f>+#REF!</f>
        <v>#REF!</v>
      </c>
      <c r="K17">
        <v>0</v>
      </c>
      <c r="L17">
        <v>0</v>
      </c>
      <c r="M17" s="21" t="e">
        <f t="shared" si="0"/>
        <v>#REF!</v>
      </c>
    </row>
    <row r="18" spans="1:13" ht="12.75">
      <c r="A18" t="e">
        <f>+#REF!</f>
        <v>#REF!</v>
      </c>
      <c r="B18" t="e">
        <f>+#REF!</f>
        <v>#REF!</v>
      </c>
      <c r="C18" t="e">
        <f>+CONCATENATE(MID(#REF!,1,2),"0000")</f>
        <v>#REF!</v>
      </c>
      <c r="E18" t="s">
        <v>349</v>
      </c>
      <c r="F18" s="18" t="e">
        <f>+VLOOKUP(#REF!,'EMPRESA- PROGRAMA'!$B$2:$C$24,2,FALSE)</f>
        <v>#REF!</v>
      </c>
      <c r="G18" s="18" t="e">
        <f>+#REF!</f>
        <v>#REF!</v>
      </c>
      <c r="I18" t="s">
        <v>517</v>
      </c>
      <c r="J18" s="21" t="e">
        <f>+#REF!</f>
        <v>#REF!</v>
      </c>
      <c r="K18">
        <v>0</v>
      </c>
      <c r="L18">
        <v>0</v>
      </c>
      <c r="M18" s="21" t="e">
        <f t="shared" si="0"/>
        <v>#REF!</v>
      </c>
    </row>
    <row r="19" spans="1:13" ht="12.75">
      <c r="A19" t="e">
        <f>+#REF!</f>
        <v>#REF!</v>
      </c>
      <c r="B19" t="e">
        <f>+#REF!</f>
        <v>#REF!</v>
      </c>
      <c r="C19" t="e">
        <f>+CONCATENATE(MID(#REF!,1,2),"0000")</f>
        <v>#REF!</v>
      </c>
      <c r="E19" t="s">
        <v>349</v>
      </c>
      <c r="F19" s="18" t="e">
        <f>+VLOOKUP(#REF!,'EMPRESA- PROGRAMA'!$B$2:$C$24,2,FALSE)</f>
        <v>#REF!</v>
      </c>
      <c r="G19" s="18" t="e">
        <f>+#REF!</f>
        <v>#REF!</v>
      </c>
      <c r="I19" t="s">
        <v>517</v>
      </c>
      <c r="J19" s="21" t="e">
        <f>+#REF!</f>
        <v>#REF!</v>
      </c>
      <c r="K19">
        <v>0</v>
      </c>
      <c r="L19">
        <v>0</v>
      </c>
      <c r="M19" s="21" t="e">
        <f t="shared" si="0"/>
        <v>#REF!</v>
      </c>
    </row>
    <row r="20" spans="1:13" ht="12.75">
      <c r="A20" t="e">
        <f>+#REF!</f>
        <v>#REF!</v>
      </c>
      <c r="B20" t="e">
        <f>+#REF!</f>
        <v>#REF!</v>
      </c>
      <c r="C20" t="e">
        <f>+CONCATENATE(MID(#REF!,1,2),"0000")</f>
        <v>#REF!</v>
      </c>
      <c r="E20" t="s">
        <v>349</v>
      </c>
      <c r="F20" s="18" t="e">
        <f>+VLOOKUP(#REF!,'EMPRESA- PROGRAMA'!$B$2:$C$24,2,FALSE)</f>
        <v>#REF!</v>
      </c>
      <c r="G20" s="18" t="e">
        <f>+#REF!</f>
        <v>#REF!</v>
      </c>
      <c r="I20" t="s">
        <v>517</v>
      </c>
      <c r="J20" s="21" t="e">
        <f>+#REF!</f>
        <v>#REF!</v>
      </c>
      <c r="K20">
        <v>0</v>
      </c>
      <c r="L20">
        <v>0</v>
      </c>
      <c r="M20" s="21" t="e">
        <f t="shared" si="0"/>
        <v>#REF!</v>
      </c>
    </row>
    <row r="21" spans="1:13" ht="12.75">
      <c r="A21" t="e">
        <f>+#REF!</f>
        <v>#REF!</v>
      </c>
      <c r="B21" t="e">
        <f>+#REF!</f>
        <v>#REF!</v>
      </c>
      <c r="C21" t="e">
        <f>+CONCATENATE(MID(#REF!,1,2),"0000")</f>
        <v>#REF!</v>
      </c>
      <c r="E21" t="s">
        <v>349</v>
      </c>
      <c r="F21" s="18" t="e">
        <f>+VLOOKUP(#REF!,'EMPRESA- PROGRAMA'!$B$2:$C$24,2,FALSE)</f>
        <v>#REF!</v>
      </c>
      <c r="G21" s="18" t="e">
        <f>+#REF!</f>
        <v>#REF!</v>
      </c>
      <c r="I21" t="s">
        <v>517</v>
      </c>
      <c r="J21" s="21" t="e">
        <f>+#REF!</f>
        <v>#REF!</v>
      </c>
      <c r="K21">
        <v>0</v>
      </c>
      <c r="L21">
        <v>0</v>
      </c>
      <c r="M21" s="21" t="e">
        <f t="shared" si="0"/>
        <v>#REF!</v>
      </c>
    </row>
    <row r="22" spans="1:13" ht="12.75">
      <c r="A22" t="e">
        <f>+#REF!</f>
        <v>#REF!</v>
      </c>
      <c r="B22" t="e">
        <f>+#REF!</f>
        <v>#REF!</v>
      </c>
      <c r="C22" t="e">
        <f>+CONCATENATE(MID(#REF!,1,2),"0000")</f>
        <v>#REF!</v>
      </c>
      <c r="E22" t="s">
        <v>349</v>
      </c>
      <c r="F22" s="18" t="e">
        <f>+VLOOKUP(#REF!,'EMPRESA- PROGRAMA'!$B$2:$C$24,2,FALSE)</f>
        <v>#REF!</v>
      </c>
      <c r="G22" s="18" t="e">
        <f>+#REF!</f>
        <v>#REF!</v>
      </c>
      <c r="I22" t="s">
        <v>517</v>
      </c>
      <c r="J22" s="21" t="e">
        <f>+#REF!</f>
        <v>#REF!</v>
      </c>
      <c r="K22">
        <v>0</v>
      </c>
      <c r="L22">
        <v>0</v>
      </c>
      <c r="M22" s="21" t="e">
        <f t="shared" si="0"/>
        <v>#REF!</v>
      </c>
    </row>
    <row r="23" spans="1:13" ht="12.75">
      <c r="A23" t="e">
        <f>+#REF!</f>
        <v>#REF!</v>
      </c>
      <c r="B23" t="e">
        <f>+#REF!</f>
        <v>#REF!</v>
      </c>
      <c r="C23" t="e">
        <f>+CONCATENATE(MID(#REF!,1,2),"0000")</f>
        <v>#REF!</v>
      </c>
      <c r="E23" t="s">
        <v>349</v>
      </c>
      <c r="F23" s="18" t="e">
        <f>+VLOOKUP(#REF!,'EMPRESA- PROGRAMA'!$B$2:$C$24,2,FALSE)</f>
        <v>#REF!</v>
      </c>
      <c r="G23" s="18" t="e">
        <f>+#REF!</f>
        <v>#REF!</v>
      </c>
      <c r="I23" t="s">
        <v>517</v>
      </c>
      <c r="J23" s="21" t="e">
        <f>+#REF!</f>
        <v>#REF!</v>
      </c>
      <c r="K23">
        <v>0</v>
      </c>
      <c r="L23">
        <v>0</v>
      </c>
      <c r="M23" s="21" t="e">
        <f t="shared" si="0"/>
        <v>#REF!</v>
      </c>
    </row>
    <row r="24" spans="1:13" ht="12.75">
      <c r="A24" t="e">
        <f>+#REF!</f>
        <v>#REF!</v>
      </c>
      <c r="B24" t="e">
        <f>+#REF!</f>
        <v>#REF!</v>
      </c>
      <c r="C24" t="e">
        <f>+CONCATENATE(MID(#REF!,1,2),"0000")</f>
        <v>#REF!</v>
      </c>
      <c r="E24" t="s">
        <v>349</v>
      </c>
      <c r="F24" s="18" t="e">
        <f>+VLOOKUP(#REF!,'EMPRESA- PROGRAMA'!$B$2:$C$24,2,FALSE)</f>
        <v>#REF!</v>
      </c>
      <c r="G24" s="18" t="e">
        <f>+#REF!</f>
        <v>#REF!</v>
      </c>
      <c r="I24" t="s">
        <v>517</v>
      </c>
      <c r="J24" s="21" t="e">
        <f>+#REF!</f>
        <v>#REF!</v>
      </c>
      <c r="K24">
        <v>0</v>
      </c>
      <c r="L24">
        <v>0</v>
      </c>
      <c r="M24" s="21" t="e">
        <f t="shared" si="0"/>
        <v>#REF!</v>
      </c>
    </row>
    <row r="25" spans="1:13" ht="12.75">
      <c r="A25" t="e">
        <f>+#REF!</f>
        <v>#REF!</v>
      </c>
      <c r="B25" t="e">
        <f>+#REF!</f>
        <v>#REF!</v>
      </c>
      <c r="C25" t="e">
        <f>+CONCATENATE(MID(#REF!,1,2),"0000")</f>
        <v>#REF!</v>
      </c>
      <c r="E25" t="s">
        <v>349</v>
      </c>
      <c r="F25" s="18" t="e">
        <f>+VLOOKUP(#REF!,'EMPRESA- PROGRAMA'!$B$2:$C$24,2,FALSE)</f>
        <v>#REF!</v>
      </c>
      <c r="G25" s="18" t="e">
        <f>+#REF!</f>
        <v>#REF!</v>
      </c>
      <c r="I25" t="s">
        <v>517</v>
      </c>
      <c r="J25" s="21" t="e">
        <f>+#REF!</f>
        <v>#REF!</v>
      </c>
      <c r="K25">
        <v>0</v>
      </c>
      <c r="L25">
        <v>0</v>
      </c>
      <c r="M25" s="21" t="e">
        <f t="shared" si="0"/>
        <v>#REF!</v>
      </c>
    </row>
    <row r="26" spans="1:13" ht="12.75">
      <c r="A26" t="e">
        <f>+#REF!</f>
        <v>#REF!</v>
      </c>
      <c r="B26" t="e">
        <f>+#REF!</f>
        <v>#REF!</v>
      </c>
      <c r="C26" t="e">
        <f>+CONCATENATE(MID(#REF!,1,2),"0000")</f>
        <v>#REF!</v>
      </c>
      <c r="E26" t="s">
        <v>349</v>
      </c>
      <c r="F26" s="18" t="e">
        <f>+VLOOKUP(#REF!,'EMPRESA- PROGRAMA'!$B$2:$C$24,2,FALSE)</f>
        <v>#REF!</v>
      </c>
      <c r="G26" s="18" t="e">
        <f>+#REF!</f>
        <v>#REF!</v>
      </c>
      <c r="I26" t="s">
        <v>517</v>
      </c>
      <c r="J26" s="21" t="e">
        <f>+#REF!</f>
        <v>#REF!</v>
      </c>
      <c r="K26">
        <v>0</v>
      </c>
      <c r="L26">
        <v>0</v>
      </c>
      <c r="M26" s="21" t="e">
        <f t="shared" si="0"/>
        <v>#REF!</v>
      </c>
    </row>
    <row r="27" spans="1:13" ht="12.75">
      <c r="A27" t="e">
        <f>+#REF!</f>
        <v>#REF!</v>
      </c>
      <c r="B27" t="e">
        <f>+#REF!</f>
        <v>#REF!</v>
      </c>
      <c r="C27" t="e">
        <f>+CONCATENATE(MID(#REF!,1,2),"0000")</f>
        <v>#REF!</v>
      </c>
      <c r="E27" t="s">
        <v>349</v>
      </c>
      <c r="F27" s="18" t="e">
        <f>+VLOOKUP(#REF!,'EMPRESA- PROGRAMA'!$B$2:$C$24,2,FALSE)</f>
        <v>#REF!</v>
      </c>
      <c r="G27" s="18" t="e">
        <f>+#REF!</f>
        <v>#REF!</v>
      </c>
      <c r="I27" t="s">
        <v>517</v>
      </c>
      <c r="J27" s="21" t="e">
        <f>+#REF!</f>
        <v>#REF!</v>
      </c>
      <c r="K27">
        <v>0</v>
      </c>
      <c r="L27">
        <v>0</v>
      </c>
      <c r="M27" s="21" t="e">
        <f t="shared" si="0"/>
        <v>#REF!</v>
      </c>
    </row>
    <row r="28" spans="1:13" ht="12.75">
      <c r="A28" t="e">
        <f>+#REF!</f>
        <v>#REF!</v>
      </c>
      <c r="B28" t="e">
        <f>+#REF!</f>
        <v>#REF!</v>
      </c>
      <c r="C28" t="e">
        <f>+CONCATENATE(MID(#REF!,1,2),"0000")</f>
        <v>#REF!</v>
      </c>
      <c r="E28" t="s">
        <v>349</v>
      </c>
      <c r="F28" s="18" t="e">
        <f>+VLOOKUP(#REF!,'EMPRESA- PROGRAMA'!$B$2:$C$24,2,FALSE)</f>
        <v>#REF!</v>
      </c>
      <c r="G28" s="18" t="e">
        <f>+#REF!</f>
        <v>#REF!</v>
      </c>
      <c r="I28" t="s">
        <v>517</v>
      </c>
      <c r="J28" s="21" t="e">
        <f>+#REF!</f>
        <v>#REF!</v>
      </c>
      <c r="K28">
        <v>0</v>
      </c>
      <c r="L28">
        <v>0</v>
      </c>
      <c r="M28" s="21" t="e">
        <f t="shared" si="0"/>
        <v>#REF!</v>
      </c>
    </row>
    <row r="29" spans="1:13" ht="12.75">
      <c r="A29" t="e">
        <f>+#REF!</f>
        <v>#REF!</v>
      </c>
      <c r="B29" t="e">
        <f>+#REF!</f>
        <v>#REF!</v>
      </c>
      <c r="C29" t="e">
        <f>+CONCATENATE(MID(#REF!,1,2),"0000")</f>
        <v>#REF!</v>
      </c>
      <c r="E29" t="s">
        <v>349</v>
      </c>
      <c r="F29" s="18" t="e">
        <f>+VLOOKUP(#REF!,'EMPRESA- PROGRAMA'!$B$2:$C$24,2,FALSE)</f>
        <v>#REF!</v>
      </c>
      <c r="G29" s="18" t="e">
        <f>+#REF!</f>
        <v>#REF!</v>
      </c>
      <c r="I29" t="s">
        <v>517</v>
      </c>
      <c r="J29" s="21" t="e">
        <f>+#REF!</f>
        <v>#REF!</v>
      </c>
      <c r="K29">
        <v>0</v>
      </c>
      <c r="L29">
        <v>0</v>
      </c>
      <c r="M29" s="21" t="e">
        <f t="shared" si="0"/>
        <v>#REF!</v>
      </c>
    </row>
    <row r="30" spans="1:13" ht="12.75">
      <c r="A30" t="e">
        <f>+#REF!</f>
        <v>#REF!</v>
      </c>
      <c r="B30" t="e">
        <f>+#REF!</f>
        <v>#REF!</v>
      </c>
      <c r="C30" t="e">
        <f>+CONCATENATE(MID(#REF!,1,2),"0000")</f>
        <v>#REF!</v>
      </c>
      <c r="E30" t="s">
        <v>349</v>
      </c>
      <c r="F30" s="18" t="e">
        <f>+VLOOKUP(#REF!,'EMPRESA- PROGRAMA'!$B$2:$C$24,2,FALSE)</f>
        <v>#REF!</v>
      </c>
      <c r="G30" s="18" t="e">
        <f>+#REF!</f>
        <v>#REF!</v>
      </c>
      <c r="I30" t="s">
        <v>517</v>
      </c>
      <c r="J30" s="21" t="e">
        <f>+#REF!</f>
        <v>#REF!</v>
      </c>
      <c r="K30">
        <v>0</v>
      </c>
      <c r="L30">
        <v>0</v>
      </c>
      <c r="M30" s="21" t="e">
        <f t="shared" si="0"/>
        <v>#REF!</v>
      </c>
    </row>
    <row r="31" spans="1:13" ht="12.75">
      <c r="A31" t="e">
        <f>+#REF!</f>
        <v>#REF!</v>
      </c>
      <c r="B31" t="e">
        <f>+#REF!</f>
        <v>#REF!</v>
      </c>
      <c r="C31" t="e">
        <f>+CONCATENATE(MID(#REF!,1,2),"0000")</f>
        <v>#REF!</v>
      </c>
      <c r="E31" t="s">
        <v>349</v>
      </c>
      <c r="F31" s="18" t="e">
        <f>+VLOOKUP(#REF!,'EMPRESA- PROGRAMA'!$B$2:$C$24,2,FALSE)</f>
        <v>#REF!</v>
      </c>
      <c r="G31" s="18" t="e">
        <f>+#REF!</f>
        <v>#REF!</v>
      </c>
      <c r="I31" t="s">
        <v>517</v>
      </c>
      <c r="J31" s="21" t="e">
        <f>+#REF!</f>
        <v>#REF!</v>
      </c>
      <c r="K31">
        <v>0</v>
      </c>
      <c r="L31">
        <v>0</v>
      </c>
      <c r="M31" s="21" t="e">
        <f t="shared" si="0"/>
        <v>#REF!</v>
      </c>
    </row>
    <row r="32" spans="1:13" ht="12.75">
      <c r="A32" t="e">
        <f>+#REF!</f>
        <v>#REF!</v>
      </c>
      <c r="B32" t="e">
        <f>+#REF!</f>
        <v>#REF!</v>
      </c>
      <c r="C32" t="e">
        <f>+CONCATENATE(MID(#REF!,1,2),"0000")</f>
        <v>#REF!</v>
      </c>
      <c r="E32" t="s">
        <v>349</v>
      </c>
      <c r="F32" s="18" t="e">
        <f>+VLOOKUP(#REF!,'EMPRESA- PROGRAMA'!$B$2:$C$24,2,FALSE)</f>
        <v>#REF!</v>
      </c>
      <c r="G32" s="18" t="e">
        <f>+#REF!</f>
        <v>#REF!</v>
      </c>
      <c r="I32" t="s">
        <v>517</v>
      </c>
      <c r="J32" s="21" t="e">
        <f>+#REF!</f>
        <v>#REF!</v>
      </c>
      <c r="K32">
        <v>0</v>
      </c>
      <c r="L32">
        <v>0</v>
      </c>
      <c r="M32" s="21" t="e">
        <f t="shared" si="0"/>
        <v>#REF!</v>
      </c>
    </row>
    <row r="33" spans="1:13" ht="12.75">
      <c r="A33" t="e">
        <f>+#REF!</f>
        <v>#REF!</v>
      </c>
      <c r="B33" t="e">
        <f>+#REF!</f>
        <v>#REF!</v>
      </c>
      <c r="C33" t="e">
        <f>+CONCATENATE(MID(#REF!,1,2),"0000")</f>
        <v>#REF!</v>
      </c>
      <c r="E33" t="s">
        <v>349</v>
      </c>
      <c r="F33" s="18" t="e">
        <f>+VLOOKUP(#REF!,'EMPRESA- PROGRAMA'!$B$2:$C$24,2,FALSE)</f>
        <v>#REF!</v>
      </c>
      <c r="G33" s="18" t="e">
        <f>+#REF!</f>
        <v>#REF!</v>
      </c>
      <c r="I33" t="s">
        <v>517</v>
      </c>
      <c r="J33" s="21" t="e">
        <f>+#REF!</f>
        <v>#REF!</v>
      </c>
      <c r="K33">
        <v>0</v>
      </c>
      <c r="L33">
        <v>0</v>
      </c>
      <c r="M33" s="21" t="e">
        <f t="shared" si="0"/>
        <v>#REF!</v>
      </c>
    </row>
    <row r="34" spans="1:13" ht="12.75">
      <c r="A34" t="e">
        <f>+#REF!</f>
        <v>#REF!</v>
      </c>
      <c r="B34" t="e">
        <f>+#REF!</f>
        <v>#REF!</v>
      </c>
      <c r="C34" t="e">
        <f>+CONCATENATE(MID(#REF!,1,2),"0000")</f>
        <v>#REF!</v>
      </c>
      <c r="E34" t="s">
        <v>349</v>
      </c>
      <c r="F34" s="18" t="e">
        <f>+VLOOKUP(#REF!,'EMPRESA- PROGRAMA'!$B$2:$C$24,2,FALSE)</f>
        <v>#REF!</v>
      </c>
      <c r="G34" s="18" t="e">
        <f>+#REF!</f>
        <v>#REF!</v>
      </c>
      <c r="I34" t="s">
        <v>517</v>
      </c>
      <c r="J34" s="21" t="e">
        <f>+#REF!</f>
        <v>#REF!</v>
      </c>
      <c r="K34">
        <v>0</v>
      </c>
      <c r="L34">
        <v>0</v>
      </c>
      <c r="M34" s="21" t="e">
        <f t="shared" si="0"/>
        <v>#REF!</v>
      </c>
    </row>
    <row r="35" spans="1:13" ht="12.75">
      <c r="A35" t="e">
        <f>+#REF!</f>
        <v>#REF!</v>
      </c>
      <c r="B35" t="e">
        <f>+#REF!</f>
        <v>#REF!</v>
      </c>
      <c r="C35" t="e">
        <f>+CONCATENATE(MID(#REF!,1,2),"0000")</f>
        <v>#REF!</v>
      </c>
      <c r="E35" t="s">
        <v>349</v>
      </c>
      <c r="F35" s="18" t="e">
        <f>+VLOOKUP(#REF!,'EMPRESA- PROGRAMA'!$B$2:$C$24,2,FALSE)</f>
        <v>#REF!</v>
      </c>
      <c r="G35" s="18" t="e">
        <f>+#REF!</f>
        <v>#REF!</v>
      </c>
      <c r="I35" t="s">
        <v>517</v>
      </c>
      <c r="J35" s="21" t="e">
        <f>+#REF!</f>
        <v>#REF!</v>
      </c>
      <c r="K35">
        <v>0</v>
      </c>
      <c r="L35">
        <v>0</v>
      </c>
      <c r="M35" s="21" t="e">
        <f t="shared" si="0"/>
        <v>#REF!</v>
      </c>
    </row>
    <row r="36" spans="1:13" ht="12.75">
      <c r="A36" t="e">
        <f>+#REF!</f>
        <v>#REF!</v>
      </c>
      <c r="B36" t="e">
        <f>+#REF!</f>
        <v>#REF!</v>
      </c>
      <c r="C36" t="e">
        <f>+CONCATENATE(MID(#REF!,1,2),"0000")</f>
        <v>#REF!</v>
      </c>
      <c r="E36" t="s">
        <v>349</v>
      </c>
      <c r="F36" s="18" t="e">
        <f>+VLOOKUP(#REF!,'EMPRESA- PROGRAMA'!$B$2:$C$24,2,FALSE)</f>
        <v>#REF!</v>
      </c>
      <c r="G36" s="18" t="e">
        <f>+#REF!</f>
        <v>#REF!</v>
      </c>
      <c r="I36" t="s">
        <v>517</v>
      </c>
      <c r="J36" s="21" t="e">
        <f>+#REF!</f>
        <v>#REF!</v>
      </c>
      <c r="K36">
        <v>0</v>
      </c>
      <c r="L36">
        <v>0</v>
      </c>
      <c r="M36" s="21" t="e">
        <f t="shared" si="0"/>
        <v>#REF!</v>
      </c>
    </row>
    <row r="37" spans="1:13" ht="12.75">
      <c r="A37" t="e">
        <f>+#REF!</f>
        <v>#REF!</v>
      </c>
      <c r="B37" t="e">
        <f>+#REF!</f>
        <v>#REF!</v>
      </c>
      <c r="C37" t="e">
        <f>+CONCATENATE(MID(#REF!,1,2),"0000")</f>
        <v>#REF!</v>
      </c>
      <c r="E37" t="s">
        <v>349</v>
      </c>
      <c r="F37" s="18" t="e">
        <f>+VLOOKUP(#REF!,'EMPRESA- PROGRAMA'!$B$2:$C$24,2,FALSE)</f>
        <v>#REF!</v>
      </c>
      <c r="G37" s="18" t="e">
        <f>+#REF!</f>
        <v>#REF!</v>
      </c>
      <c r="I37" t="s">
        <v>517</v>
      </c>
      <c r="J37" s="21" t="e">
        <f>+#REF!</f>
        <v>#REF!</v>
      </c>
      <c r="K37">
        <v>0</v>
      </c>
      <c r="L37">
        <v>0</v>
      </c>
      <c r="M37" s="21" t="e">
        <f t="shared" si="0"/>
        <v>#REF!</v>
      </c>
    </row>
    <row r="38" spans="1:13" ht="12.75">
      <c r="A38" t="e">
        <f>+#REF!</f>
        <v>#REF!</v>
      </c>
      <c r="B38" t="e">
        <f>+#REF!</f>
        <v>#REF!</v>
      </c>
      <c r="C38" t="e">
        <f>+CONCATENATE(MID(#REF!,1,2),"0000")</f>
        <v>#REF!</v>
      </c>
      <c r="E38" t="s">
        <v>349</v>
      </c>
      <c r="F38" s="18" t="e">
        <f>+VLOOKUP(#REF!,'EMPRESA- PROGRAMA'!$B$2:$C$24,2,FALSE)</f>
        <v>#REF!</v>
      </c>
      <c r="G38" s="18" t="e">
        <f>+#REF!</f>
        <v>#REF!</v>
      </c>
      <c r="I38" t="s">
        <v>517</v>
      </c>
      <c r="J38" s="21" t="e">
        <f>+#REF!</f>
        <v>#REF!</v>
      </c>
      <c r="K38">
        <v>0</v>
      </c>
      <c r="L38">
        <v>0</v>
      </c>
      <c r="M38" s="21" t="e">
        <f t="shared" si="0"/>
        <v>#REF!</v>
      </c>
    </row>
    <row r="39" spans="1:13" ht="12.75">
      <c r="A39" t="e">
        <f>+#REF!</f>
        <v>#REF!</v>
      </c>
      <c r="B39" t="e">
        <f>+#REF!</f>
        <v>#REF!</v>
      </c>
      <c r="C39" t="e">
        <f>+CONCATENATE(MID(#REF!,1,2),"0000")</f>
        <v>#REF!</v>
      </c>
      <c r="E39" t="s">
        <v>349</v>
      </c>
      <c r="F39" s="18" t="e">
        <f>+VLOOKUP(#REF!,'EMPRESA- PROGRAMA'!$B$2:$C$24,2,FALSE)</f>
        <v>#REF!</v>
      </c>
      <c r="G39" s="18" t="e">
        <f>+#REF!</f>
        <v>#REF!</v>
      </c>
      <c r="I39" t="s">
        <v>517</v>
      </c>
      <c r="J39" s="21" t="e">
        <f>+#REF!</f>
        <v>#REF!</v>
      </c>
      <c r="K39">
        <v>0</v>
      </c>
      <c r="L39">
        <v>0</v>
      </c>
      <c r="M39" s="21" t="e">
        <f t="shared" si="0"/>
        <v>#REF!</v>
      </c>
    </row>
    <row r="40" spans="1:13" ht="12.75">
      <c r="A40" t="e">
        <f>+#REF!</f>
        <v>#REF!</v>
      </c>
      <c r="B40" t="e">
        <f>+#REF!</f>
        <v>#REF!</v>
      </c>
      <c r="C40" t="e">
        <f>+CONCATENATE(MID(#REF!,1,2),"0000")</f>
        <v>#REF!</v>
      </c>
      <c r="E40" t="s">
        <v>349</v>
      </c>
      <c r="F40" s="18" t="e">
        <f>+VLOOKUP(#REF!,'EMPRESA- PROGRAMA'!$B$2:$C$24,2,FALSE)</f>
        <v>#REF!</v>
      </c>
      <c r="G40" s="18" t="e">
        <f>+#REF!</f>
        <v>#REF!</v>
      </c>
      <c r="I40" t="s">
        <v>517</v>
      </c>
      <c r="J40" s="21" t="e">
        <f>+#REF!</f>
        <v>#REF!</v>
      </c>
      <c r="K40">
        <v>0</v>
      </c>
      <c r="L40">
        <v>0</v>
      </c>
      <c r="M40" s="21" t="e">
        <f t="shared" si="0"/>
        <v>#REF!</v>
      </c>
    </row>
    <row r="41" spans="1:13" ht="12.75">
      <c r="A41" t="e">
        <f>+#REF!</f>
        <v>#REF!</v>
      </c>
      <c r="B41" t="e">
        <f>+#REF!</f>
        <v>#REF!</v>
      </c>
      <c r="C41" t="e">
        <f>+CONCATENATE(MID(#REF!,1,2),"0000")</f>
        <v>#REF!</v>
      </c>
      <c r="E41" t="s">
        <v>349</v>
      </c>
      <c r="F41" s="18" t="e">
        <f>+VLOOKUP(#REF!,'EMPRESA- PROGRAMA'!$B$2:$C$24,2,FALSE)</f>
        <v>#REF!</v>
      </c>
      <c r="G41" s="18" t="e">
        <f>+#REF!</f>
        <v>#REF!</v>
      </c>
      <c r="I41" t="s">
        <v>517</v>
      </c>
      <c r="J41" s="21" t="e">
        <f>+#REF!</f>
        <v>#REF!</v>
      </c>
      <c r="K41">
        <v>0</v>
      </c>
      <c r="L41">
        <v>0</v>
      </c>
      <c r="M41" s="21" t="e">
        <f t="shared" si="0"/>
        <v>#REF!</v>
      </c>
    </row>
    <row r="42" spans="1:13" ht="12.75">
      <c r="A42" t="e">
        <f>+#REF!</f>
        <v>#REF!</v>
      </c>
      <c r="B42" t="e">
        <f>+#REF!</f>
        <v>#REF!</v>
      </c>
      <c r="C42" t="e">
        <f>+CONCATENATE(MID(#REF!,1,2),"0000")</f>
        <v>#REF!</v>
      </c>
      <c r="E42" t="s">
        <v>349</v>
      </c>
      <c r="F42" s="18" t="e">
        <f>+VLOOKUP(#REF!,'EMPRESA- PROGRAMA'!$B$2:$C$24,2,FALSE)</f>
        <v>#REF!</v>
      </c>
      <c r="G42" s="18" t="e">
        <f>+#REF!</f>
        <v>#REF!</v>
      </c>
      <c r="I42" t="s">
        <v>517</v>
      </c>
      <c r="J42" s="21" t="e">
        <f>+#REF!</f>
        <v>#REF!</v>
      </c>
      <c r="K42">
        <v>0</v>
      </c>
      <c r="L42">
        <v>0</v>
      </c>
      <c r="M42" s="21" t="e">
        <f t="shared" si="0"/>
        <v>#REF!</v>
      </c>
    </row>
    <row r="43" spans="1:13" ht="12.75">
      <c r="A43" t="e">
        <f>+#REF!</f>
        <v>#REF!</v>
      </c>
      <c r="B43" t="e">
        <f>+#REF!</f>
        <v>#REF!</v>
      </c>
      <c r="C43" t="e">
        <f>+CONCATENATE(MID(#REF!,1,2),"0000")</f>
        <v>#REF!</v>
      </c>
      <c r="E43" t="s">
        <v>349</v>
      </c>
      <c r="F43" s="18" t="e">
        <f>+VLOOKUP(#REF!,'EMPRESA- PROGRAMA'!$B$2:$C$24,2,FALSE)</f>
        <v>#REF!</v>
      </c>
      <c r="G43" s="18" t="e">
        <f>+#REF!</f>
        <v>#REF!</v>
      </c>
      <c r="I43" t="s">
        <v>517</v>
      </c>
      <c r="J43" s="21" t="e">
        <f>+#REF!</f>
        <v>#REF!</v>
      </c>
      <c r="K43">
        <v>0</v>
      </c>
      <c r="L43">
        <v>0</v>
      </c>
      <c r="M43" s="21" t="e">
        <f t="shared" si="0"/>
        <v>#REF!</v>
      </c>
    </row>
    <row r="44" spans="1:13" ht="12.75">
      <c r="A44" t="e">
        <f>+#REF!</f>
        <v>#REF!</v>
      </c>
      <c r="B44" t="e">
        <f>+#REF!</f>
        <v>#REF!</v>
      </c>
      <c r="C44" t="e">
        <f>+CONCATENATE(MID(#REF!,1,2),"0000")</f>
        <v>#REF!</v>
      </c>
      <c r="E44" t="s">
        <v>349</v>
      </c>
      <c r="F44" s="18" t="e">
        <f>+VLOOKUP(#REF!,'EMPRESA- PROGRAMA'!$B$2:$C$24,2,FALSE)</f>
        <v>#REF!</v>
      </c>
      <c r="G44" s="18" t="e">
        <f>+#REF!</f>
        <v>#REF!</v>
      </c>
      <c r="I44" t="s">
        <v>517</v>
      </c>
      <c r="J44" s="21" t="e">
        <f>+#REF!</f>
        <v>#REF!</v>
      </c>
      <c r="K44">
        <v>0</v>
      </c>
      <c r="L44">
        <v>0</v>
      </c>
      <c r="M44" s="21" t="e">
        <f t="shared" si="0"/>
        <v>#REF!</v>
      </c>
    </row>
    <row r="45" spans="1:13" ht="12.75">
      <c r="A45" t="e">
        <f>+#REF!</f>
        <v>#REF!</v>
      </c>
      <c r="B45" t="e">
        <f>+#REF!</f>
        <v>#REF!</v>
      </c>
      <c r="C45" t="e">
        <f>+CONCATENATE(MID(#REF!,1,2),"0000")</f>
        <v>#REF!</v>
      </c>
      <c r="E45" t="s">
        <v>349</v>
      </c>
      <c r="F45" s="18" t="e">
        <f>+VLOOKUP(#REF!,'EMPRESA- PROGRAMA'!$B$2:$C$24,2,FALSE)</f>
        <v>#REF!</v>
      </c>
      <c r="G45" s="18" t="e">
        <f>+#REF!</f>
        <v>#REF!</v>
      </c>
      <c r="I45" t="s">
        <v>517</v>
      </c>
      <c r="J45" s="21" t="e">
        <f>+#REF!</f>
        <v>#REF!</v>
      </c>
      <c r="K45">
        <v>0</v>
      </c>
      <c r="L45">
        <v>0</v>
      </c>
      <c r="M45" s="21" t="e">
        <f t="shared" si="0"/>
        <v>#REF!</v>
      </c>
    </row>
    <row r="46" spans="1:13" ht="12.75">
      <c r="A46" t="e">
        <f>+#REF!</f>
        <v>#REF!</v>
      </c>
      <c r="B46" t="e">
        <f>+#REF!</f>
        <v>#REF!</v>
      </c>
      <c r="C46" t="e">
        <f>+CONCATENATE(MID(#REF!,1,2),"0000")</f>
        <v>#REF!</v>
      </c>
      <c r="E46" t="s">
        <v>349</v>
      </c>
      <c r="F46" s="18" t="e">
        <f>+VLOOKUP(#REF!,'EMPRESA- PROGRAMA'!$B$2:$C$24,2,FALSE)</f>
        <v>#REF!</v>
      </c>
      <c r="G46" s="18" t="e">
        <f>+#REF!</f>
        <v>#REF!</v>
      </c>
      <c r="I46" t="s">
        <v>517</v>
      </c>
      <c r="J46" s="21" t="e">
        <f>+#REF!</f>
        <v>#REF!</v>
      </c>
      <c r="K46">
        <v>0</v>
      </c>
      <c r="L46">
        <v>0</v>
      </c>
      <c r="M46" s="21" t="e">
        <f t="shared" si="0"/>
        <v>#REF!</v>
      </c>
    </row>
    <row r="47" spans="1:13" ht="12.75">
      <c r="A47" t="e">
        <f>+#REF!</f>
        <v>#REF!</v>
      </c>
      <c r="B47" t="e">
        <f>+#REF!</f>
        <v>#REF!</v>
      </c>
      <c r="C47" t="e">
        <f>+CONCATENATE(MID(#REF!,1,2),"0000")</f>
        <v>#REF!</v>
      </c>
      <c r="E47" t="s">
        <v>349</v>
      </c>
      <c r="F47" s="18" t="e">
        <f>+VLOOKUP(#REF!,'EMPRESA- PROGRAMA'!$B$2:$C$24,2,FALSE)</f>
        <v>#REF!</v>
      </c>
      <c r="G47" s="18" t="e">
        <f>+#REF!</f>
        <v>#REF!</v>
      </c>
      <c r="I47" t="s">
        <v>517</v>
      </c>
      <c r="J47" s="21" t="e">
        <f>+#REF!</f>
        <v>#REF!</v>
      </c>
      <c r="K47">
        <v>0</v>
      </c>
      <c r="L47">
        <v>0</v>
      </c>
      <c r="M47" s="21" t="e">
        <f t="shared" si="0"/>
        <v>#REF!</v>
      </c>
    </row>
    <row r="48" spans="1:13" ht="12.75">
      <c r="A48" t="e">
        <f>+#REF!</f>
        <v>#REF!</v>
      </c>
      <c r="B48" t="e">
        <f>+#REF!</f>
        <v>#REF!</v>
      </c>
      <c r="C48" t="e">
        <f>+CONCATENATE(MID(#REF!,1,2),"0000")</f>
        <v>#REF!</v>
      </c>
      <c r="E48" t="s">
        <v>349</v>
      </c>
      <c r="F48" s="18" t="e">
        <f>+VLOOKUP(#REF!,'EMPRESA- PROGRAMA'!$B$2:$C$24,2,FALSE)</f>
        <v>#REF!</v>
      </c>
      <c r="G48" s="18" t="e">
        <f>+#REF!</f>
        <v>#REF!</v>
      </c>
      <c r="I48" t="s">
        <v>517</v>
      </c>
      <c r="J48" s="21" t="e">
        <f>+#REF!</f>
        <v>#REF!</v>
      </c>
      <c r="K48">
        <v>0</v>
      </c>
      <c r="L48">
        <v>0</v>
      </c>
      <c r="M48" s="21" t="e">
        <f t="shared" si="0"/>
        <v>#REF!</v>
      </c>
    </row>
    <row r="49" spans="1:13" ht="12.75">
      <c r="A49" t="e">
        <f>+#REF!</f>
        <v>#REF!</v>
      </c>
      <c r="B49" t="e">
        <f>+#REF!</f>
        <v>#REF!</v>
      </c>
      <c r="C49" t="e">
        <f>+CONCATENATE(MID(#REF!,1,2),"0000")</f>
        <v>#REF!</v>
      </c>
      <c r="E49" t="s">
        <v>349</v>
      </c>
      <c r="F49" s="18" t="e">
        <f>+VLOOKUP(#REF!,'EMPRESA- PROGRAMA'!$B$2:$C$24,2,FALSE)</f>
        <v>#REF!</v>
      </c>
      <c r="G49" s="18" t="e">
        <f>+#REF!</f>
        <v>#REF!</v>
      </c>
      <c r="I49" t="s">
        <v>517</v>
      </c>
      <c r="J49" s="21" t="e">
        <f>+#REF!</f>
        <v>#REF!</v>
      </c>
      <c r="K49">
        <v>0</v>
      </c>
      <c r="L49">
        <v>0</v>
      </c>
      <c r="M49" s="21" t="e">
        <f t="shared" si="0"/>
        <v>#REF!</v>
      </c>
    </row>
    <row r="50" spans="1:13" ht="12.75">
      <c r="A50" t="e">
        <f>+#REF!</f>
        <v>#REF!</v>
      </c>
      <c r="B50" t="e">
        <f>+#REF!</f>
        <v>#REF!</v>
      </c>
      <c r="C50" t="e">
        <f>+CONCATENATE(MID(#REF!,1,2),"0000")</f>
        <v>#REF!</v>
      </c>
      <c r="E50" t="s">
        <v>349</v>
      </c>
      <c r="F50" s="18" t="e">
        <f>+VLOOKUP(#REF!,'EMPRESA- PROGRAMA'!$B$2:$C$24,2,FALSE)</f>
        <v>#REF!</v>
      </c>
      <c r="G50" s="18" t="e">
        <f>+#REF!</f>
        <v>#REF!</v>
      </c>
      <c r="I50" t="s">
        <v>517</v>
      </c>
      <c r="J50" s="21" t="e">
        <f>+#REF!</f>
        <v>#REF!</v>
      </c>
      <c r="K50">
        <v>0</v>
      </c>
      <c r="L50">
        <v>0</v>
      </c>
      <c r="M50" s="21" t="e">
        <f t="shared" si="0"/>
        <v>#REF!</v>
      </c>
    </row>
    <row r="51" spans="1:13" ht="12.75">
      <c r="A51" t="e">
        <f>+#REF!</f>
        <v>#REF!</v>
      </c>
      <c r="B51" t="e">
        <f>+#REF!</f>
        <v>#REF!</v>
      </c>
      <c r="C51" t="e">
        <f>+CONCATENATE(MID(#REF!,1,2),"0000")</f>
        <v>#REF!</v>
      </c>
      <c r="E51" t="s">
        <v>349</v>
      </c>
      <c r="F51" s="18" t="e">
        <f>+VLOOKUP(#REF!,'EMPRESA- PROGRAMA'!$B$2:$C$24,2,FALSE)</f>
        <v>#REF!</v>
      </c>
      <c r="G51" s="18" t="e">
        <f>+#REF!</f>
        <v>#REF!</v>
      </c>
      <c r="I51" t="s">
        <v>517</v>
      </c>
      <c r="J51" s="21" t="e">
        <f>+#REF!</f>
        <v>#REF!</v>
      </c>
      <c r="K51">
        <v>0</v>
      </c>
      <c r="L51">
        <v>0</v>
      </c>
      <c r="M51" s="21" t="e">
        <f t="shared" si="0"/>
        <v>#REF!</v>
      </c>
    </row>
    <row r="52" spans="1:13" ht="12.75">
      <c r="A52" t="e">
        <f>+#REF!</f>
        <v>#REF!</v>
      </c>
      <c r="B52" t="e">
        <f>+#REF!</f>
        <v>#REF!</v>
      </c>
      <c r="C52" t="e">
        <f>+CONCATENATE(MID(#REF!,1,2),"0000")</f>
        <v>#REF!</v>
      </c>
      <c r="E52" t="s">
        <v>349</v>
      </c>
      <c r="F52" s="18" t="e">
        <f>+VLOOKUP(#REF!,'EMPRESA- PROGRAMA'!$B$2:$C$24,2,FALSE)</f>
        <v>#REF!</v>
      </c>
      <c r="G52" s="18" t="e">
        <f>+#REF!</f>
        <v>#REF!</v>
      </c>
      <c r="I52" t="s">
        <v>517</v>
      </c>
      <c r="J52" s="21" t="e">
        <f>+#REF!</f>
        <v>#REF!</v>
      </c>
      <c r="K52">
        <v>0</v>
      </c>
      <c r="L52">
        <v>0</v>
      </c>
      <c r="M52" s="21" t="e">
        <f t="shared" si="0"/>
        <v>#REF!</v>
      </c>
    </row>
    <row r="53" spans="1:13" ht="12.75">
      <c r="A53" t="e">
        <f>+#REF!</f>
        <v>#REF!</v>
      </c>
      <c r="B53" t="e">
        <f>+#REF!</f>
        <v>#REF!</v>
      </c>
      <c r="C53" t="e">
        <f>+CONCATENATE(MID(#REF!,1,2),"0000")</f>
        <v>#REF!</v>
      </c>
      <c r="E53" t="s">
        <v>349</v>
      </c>
      <c r="F53" s="18" t="e">
        <f>+VLOOKUP(#REF!,'EMPRESA- PROGRAMA'!$B$2:$C$24,2,FALSE)</f>
        <v>#REF!</v>
      </c>
      <c r="G53" s="18" t="e">
        <f>+#REF!</f>
        <v>#REF!</v>
      </c>
      <c r="I53" t="s">
        <v>517</v>
      </c>
      <c r="J53" s="21" t="e">
        <f>+#REF!</f>
        <v>#REF!</v>
      </c>
      <c r="K53">
        <v>0</v>
      </c>
      <c r="L53">
        <v>0</v>
      </c>
      <c r="M53" s="21" t="e">
        <f t="shared" si="0"/>
        <v>#REF!</v>
      </c>
    </row>
    <row r="54" spans="1:13" ht="12.75">
      <c r="A54" t="e">
        <f>+#REF!</f>
        <v>#REF!</v>
      </c>
      <c r="B54" t="e">
        <f>+#REF!</f>
        <v>#REF!</v>
      </c>
      <c r="C54" t="e">
        <f>+CONCATENATE(MID(#REF!,1,2),"0000")</f>
        <v>#REF!</v>
      </c>
      <c r="E54" t="s">
        <v>349</v>
      </c>
      <c r="F54" s="18" t="e">
        <f>+VLOOKUP(#REF!,'EMPRESA- PROGRAMA'!$B$2:$C$24,2,FALSE)</f>
        <v>#REF!</v>
      </c>
      <c r="G54" s="18" t="e">
        <f>+#REF!</f>
        <v>#REF!</v>
      </c>
      <c r="I54" t="s">
        <v>517</v>
      </c>
      <c r="J54" s="21" t="e">
        <f>+#REF!</f>
        <v>#REF!</v>
      </c>
      <c r="K54">
        <v>0</v>
      </c>
      <c r="L54">
        <v>0</v>
      </c>
      <c r="M54" s="21" t="e">
        <f t="shared" si="0"/>
        <v>#REF!</v>
      </c>
    </row>
    <row r="55" spans="1:13" ht="12.75">
      <c r="A55" t="e">
        <f>+#REF!</f>
        <v>#REF!</v>
      </c>
      <c r="B55" t="e">
        <f>+#REF!</f>
        <v>#REF!</v>
      </c>
      <c r="C55" t="e">
        <f>+CONCATENATE(MID(#REF!,1,2),"0000")</f>
        <v>#REF!</v>
      </c>
      <c r="E55" t="s">
        <v>349</v>
      </c>
      <c r="F55" s="18" t="e">
        <f>+VLOOKUP(#REF!,'EMPRESA- PROGRAMA'!$B$2:$C$24,2,FALSE)</f>
        <v>#REF!</v>
      </c>
      <c r="G55" s="18" t="e">
        <f>+#REF!</f>
        <v>#REF!</v>
      </c>
      <c r="I55" t="s">
        <v>517</v>
      </c>
      <c r="J55" s="21" t="e">
        <f>+#REF!</f>
        <v>#REF!</v>
      </c>
      <c r="K55">
        <v>0</v>
      </c>
      <c r="L55">
        <v>0</v>
      </c>
      <c r="M55" s="21" t="e">
        <f t="shared" si="0"/>
        <v>#REF!</v>
      </c>
    </row>
    <row r="56" spans="1:13" ht="12.75">
      <c r="A56" t="e">
        <f>+#REF!</f>
        <v>#REF!</v>
      </c>
      <c r="B56" t="e">
        <f>+#REF!</f>
        <v>#REF!</v>
      </c>
      <c r="C56" t="e">
        <f>+CONCATENATE(MID(#REF!,1,2),"0000")</f>
        <v>#REF!</v>
      </c>
      <c r="E56" t="s">
        <v>349</v>
      </c>
      <c r="F56" s="18" t="e">
        <f>+VLOOKUP(#REF!,'EMPRESA- PROGRAMA'!$B$2:$C$24,2,FALSE)</f>
        <v>#REF!</v>
      </c>
      <c r="G56" s="18" t="e">
        <f>+#REF!</f>
        <v>#REF!</v>
      </c>
      <c r="I56" t="s">
        <v>517</v>
      </c>
      <c r="J56" s="21" t="e">
        <f>+#REF!</f>
        <v>#REF!</v>
      </c>
      <c r="K56">
        <v>0</v>
      </c>
      <c r="L56">
        <v>0</v>
      </c>
      <c r="M56" s="21" t="e">
        <f t="shared" si="0"/>
        <v>#REF!</v>
      </c>
    </row>
    <row r="57" spans="1:13" ht="12.75">
      <c r="A57" t="e">
        <f>+#REF!</f>
        <v>#REF!</v>
      </c>
      <c r="B57" t="e">
        <f>+#REF!</f>
        <v>#REF!</v>
      </c>
      <c r="C57" t="e">
        <f>+CONCATENATE(MID(#REF!,1,2),"0000")</f>
        <v>#REF!</v>
      </c>
      <c r="E57" t="s">
        <v>349</v>
      </c>
      <c r="F57" s="18" t="e">
        <f>+VLOOKUP(#REF!,'EMPRESA- PROGRAMA'!$B$2:$C$24,2,FALSE)</f>
        <v>#REF!</v>
      </c>
      <c r="G57" s="18" t="e">
        <f>+#REF!</f>
        <v>#REF!</v>
      </c>
      <c r="I57" t="s">
        <v>517</v>
      </c>
      <c r="J57" s="21" t="e">
        <f>+#REF!</f>
        <v>#REF!</v>
      </c>
      <c r="K57">
        <v>0</v>
      </c>
      <c r="L57">
        <v>0</v>
      </c>
      <c r="M57" s="21" t="e">
        <f t="shared" si="0"/>
        <v>#REF!</v>
      </c>
    </row>
    <row r="58" spans="1:13" ht="12.75">
      <c r="A58" t="e">
        <f>+#REF!</f>
        <v>#REF!</v>
      </c>
      <c r="B58" t="e">
        <f>+#REF!</f>
        <v>#REF!</v>
      </c>
      <c r="C58" t="e">
        <f>+CONCATENATE(MID(#REF!,1,2),"0000")</f>
        <v>#REF!</v>
      </c>
      <c r="E58" t="s">
        <v>349</v>
      </c>
      <c r="F58" s="18" t="e">
        <f>+VLOOKUP(#REF!,'EMPRESA- PROGRAMA'!$B$2:$C$24,2,FALSE)</f>
        <v>#REF!</v>
      </c>
      <c r="G58" s="18" t="e">
        <f>+#REF!</f>
        <v>#REF!</v>
      </c>
      <c r="I58" t="s">
        <v>517</v>
      </c>
      <c r="J58" s="21" t="e">
        <f>+#REF!</f>
        <v>#REF!</v>
      </c>
      <c r="K58">
        <v>0</v>
      </c>
      <c r="L58">
        <v>0</v>
      </c>
      <c r="M58" s="21" t="e">
        <f t="shared" si="0"/>
        <v>#REF!</v>
      </c>
    </row>
    <row r="59" spans="1:13" ht="12.75">
      <c r="A59" t="e">
        <f>+#REF!</f>
        <v>#REF!</v>
      </c>
      <c r="B59" t="e">
        <f>+#REF!</f>
        <v>#REF!</v>
      </c>
      <c r="C59" t="e">
        <f>+CONCATENATE(MID(#REF!,1,2),"0000")</f>
        <v>#REF!</v>
      </c>
      <c r="E59" t="s">
        <v>349</v>
      </c>
      <c r="F59" s="18" t="e">
        <f>+VLOOKUP(#REF!,'EMPRESA- PROGRAMA'!$B$2:$C$24,2,FALSE)</f>
        <v>#REF!</v>
      </c>
      <c r="G59" s="18" t="e">
        <f>+#REF!</f>
        <v>#REF!</v>
      </c>
      <c r="I59" t="s">
        <v>517</v>
      </c>
      <c r="J59" s="21" t="e">
        <f>+#REF!</f>
        <v>#REF!</v>
      </c>
      <c r="K59">
        <v>0</v>
      </c>
      <c r="L59">
        <v>0</v>
      </c>
      <c r="M59" s="21" t="e">
        <f t="shared" si="0"/>
        <v>#REF!</v>
      </c>
    </row>
    <row r="60" spans="1:13" ht="12.75">
      <c r="A60" t="e">
        <f>+#REF!</f>
        <v>#REF!</v>
      </c>
      <c r="B60" t="e">
        <f>+#REF!</f>
        <v>#REF!</v>
      </c>
      <c r="C60" t="e">
        <f>+CONCATENATE(MID(#REF!,1,2),"0000")</f>
        <v>#REF!</v>
      </c>
      <c r="E60" t="s">
        <v>349</v>
      </c>
      <c r="F60" s="18" t="e">
        <f>+VLOOKUP(#REF!,'EMPRESA- PROGRAMA'!$B$2:$C$24,2,FALSE)</f>
        <v>#REF!</v>
      </c>
      <c r="G60" s="18" t="e">
        <f>+#REF!</f>
        <v>#REF!</v>
      </c>
      <c r="I60" t="s">
        <v>517</v>
      </c>
      <c r="J60" s="21" t="e">
        <f>+#REF!</f>
        <v>#REF!</v>
      </c>
      <c r="K60">
        <v>0</v>
      </c>
      <c r="L60">
        <v>0</v>
      </c>
      <c r="M60" s="21" t="e">
        <f t="shared" si="0"/>
        <v>#REF!</v>
      </c>
    </row>
    <row r="61" spans="1:13" ht="12.75">
      <c r="A61" t="e">
        <f>+#REF!</f>
        <v>#REF!</v>
      </c>
      <c r="B61" t="e">
        <f>+#REF!</f>
        <v>#REF!</v>
      </c>
      <c r="C61" t="e">
        <f>+CONCATENATE(MID(#REF!,1,2),"0000")</f>
        <v>#REF!</v>
      </c>
      <c r="E61" t="s">
        <v>349</v>
      </c>
      <c r="F61" s="18" t="e">
        <f>+VLOOKUP(#REF!,'EMPRESA- PROGRAMA'!$B$2:$C$24,2,FALSE)</f>
        <v>#REF!</v>
      </c>
      <c r="G61" s="18" t="e">
        <f>+#REF!</f>
        <v>#REF!</v>
      </c>
      <c r="I61" t="s">
        <v>517</v>
      </c>
      <c r="J61" s="21" t="e">
        <f>+#REF!</f>
        <v>#REF!</v>
      </c>
      <c r="K61">
        <v>0</v>
      </c>
      <c r="L61">
        <v>0</v>
      </c>
      <c r="M61" s="21" t="e">
        <f t="shared" si="0"/>
        <v>#REF!</v>
      </c>
    </row>
    <row r="62" spans="1:13" ht="12.75">
      <c r="A62" t="e">
        <f>+#REF!</f>
        <v>#REF!</v>
      </c>
      <c r="B62" t="e">
        <f>+#REF!</f>
        <v>#REF!</v>
      </c>
      <c r="C62" t="e">
        <f>+CONCATENATE(MID(#REF!,1,2),"0000")</f>
        <v>#REF!</v>
      </c>
      <c r="E62" t="s">
        <v>349</v>
      </c>
      <c r="F62" s="18" t="e">
        <f>+VLOOKUP(#REF!,'EMPRESA- PROGRAMA'!$B$2:$C$24,2,FALSE)</f>
        <v>#REF!</v>
      </c>
      <c r="G62" s="18" t="e">
        <f>+#REF!</f>
        <v>#REF!</v>
      </c>
      <c r="I62" t="s">
        <v>517</v>
      </c>
      <c r="J62" s="21" t="e">
        <f>+#REF!</f>
        <v>#REF!</v>
      </c>
      <c r="K62">
        <v>0</v>
      </c>
      <c r="L62">
        <v>0</v>
      </c>
      <c r="M62" s="21" t="e">
        <f t="shared" si="0"/>
        <v>#REF!</v>
      </c>
    </row>
    <row r="63" spans="1:13" ht="12.75">
      <c r="A63" t="e">
        <f>+#REF!</f>
        <v>#REF!</v>
      </c>
      <c r="B63" t="e">
        <f>+#REF!</f>
        <v>#REF!</v>
      </c>
      <c r="C63" t="e">
        <f>+CONCATENATE(MID(#REF!,1,2),"0000")</f>
        <v>#REF!</v>
      </c>
      <c r="E63" t="s">
        <v>349</v>
      </c>
      <c r="F63" s="18" t="e">
        <f>+VLOOKUP(#REF!,'EMPRESA- PROGRAMA'!$B$2:$C$24,2,FALSE)</f>
        <v>#REF!</v>
      </c>
      <c r="G63" s="18" t="e">
        <f>+#REF!</f>
        <v>#REF!</v>
      </c>
      <c r="I63" t="s">
        <v>517</v>
      </c>
      <c r="J63" s="21" t="e">
        <f>+#REF!</f>
        <v>#REF!</v>
      </c>
      <c r="K63">
        <v>0</v>
      </c>
      <c r="L63">
        <v>0</v>
      </c>
      <c r="M63" s="21" t="e">
        <f t="shared" si="0"/>
        <v>#REF!</v>
      </c>
    </row>
    <row r="64" spans="1:13" ht="12.75">
      <c r="A64" t="e">
        <f>+#REF!</f>
        <v>#REF!</v>
      </c>
      <c r="B64" t="e">
        <f>+#REF!</f>
        <v>#REF!</v>
      </c>
      <c r="C64" t="e">
        <f>+CONCATENATE(MID(#REF!,1,2),"0000")</f>
        <v>#REF!</v>
      </c>
      <c r="E64" t="s">
        <v>349</v>
      </c>
      <c r="F64" s="18" t="e">
        <f>+VLOOKUP(#REF!,'EMPRESA- PROGRAMA'!$B$2:$C$24,2,FALSE)</f>
        <v>#REF!</v>
      </c>
      <c r="G64" s="18" t="e">
        <f>+#REF!</f>
        <v>#REF!</v>
      </c>
      <c r="I64" t="s">
        <v>517</v>
      </c>
      <c r="J64" s="21" t="e">
        <f>+#REF!</f>
        <v>#REF!</v>
      </c>
      <c r="K64">
        <v>0</v>
      </c>
      <c r="L64">
        <v>0</v>
      </c>
      <c r="M64" s="21" t="e">
        <f t="shared" si="0"/>
        <v>#REF!</v>
      </c>
    </row>
    <row r="65" spans="1:13" ht="12.75">
      <c r="A65" t="e">
        <f>+#REF!</f>
        <v>#REF!</v>
      </c>
      <c r="B65" t="e">
        <f>+#REF!</f>
        <v>#REF!</v>
      </c>
      <c r="C65" t="e">
        <f>+CONCATENATE(MID(#REF!,1,2),"0000")</f>
        <v>#REF!</v>
      </c>
      <c r="E65" t="s">
        <v>349</v>
      </c>
      <c r="F65" s="18" t="e">
        <f>+VLOOKUP(#REF!,'EMPRESA- PROGRAMA'!$B$2:$C$24,2,FALSE)</f>
        <v>#REF!</v>
      </c>
      <c r="G65" s="35" t="e">
        <f>+#REF!</f>
        <v>#REF!</v>
      </c>
      <c r="I65" t="s">
        <v>517</v>
      </c>
      <c r="J65" s="21" t="e">
        <f>+#REF!</f>
        <v>#REF!</v>
      </c>
      <c r="K65">
        <v>0</v>
      </c>
      <c r="L65">
        <v>0</v>
      </c>
      <c r="M65" s="21" t="e">
        <f>+J65</f>
        <v>#REF!</v>
      </c>
    </row>
    <row r="66" spans="1:13" ht="12.75">
      <c r="A66" t="e">
        <f>+#REF!</f>
        <v>#REF!</v>
      </c>
      <c r="B66" t="e">
        <f>+#REF!</f>
        <v>#REF!</v>
      </c>
      <c r="C66" t="e">
        <f>+CONCATENATE(MID(#REF!,1,2),"0000")</f>
        <v>#REF!</v>
      </c>
      <c r="E66" t="s">
        <v>349</v>
      </c>
      <c r="F66" s="18" t="e">
        <f>+VLOOKUP(#REF!,'EMPRESA- PROGRAMA'!$B$2:$C$24,2,FALSE)</f>
        <v>#REF!</v>
      </c>
      <c r="G66" s="35" t="e">
        <f>+#REF!</f>
        <v>#REF!</v>
      </c>
      <c r="I66" t="s">
        <v>517</v>
      </c>
      <c r="J66" s="21" t="e">
        <f>+#REF!</f>
        <v>#REF!</v>
      </c>
      <c r="K66">
        <v>0</v>
      </c>
      <c r="L66">
        <v>0</v>
      </c>
      <c r="M66" s="21" t="e">
        <f aca="true" t="shared" si="1" ref="M66:M75">+J66</f>
        <v>#REF!</v>
      </c>
    </row>
    <row r="67" spans="1:13" ht="12.75">
      <c r="A67" t="e">
        <f>+#REF!</f>
        <v>#REF!</v>
      </c>
      <c r="B67" t="e">
        <f>+#REF!</f>
        <v>#REF!</v>
      </c>
      <c r="C67" t="e">
        <f>+CONCATENATE(MID(#REF!,1,2),"0000")</f>
        <v>#REF!</v>
      </c>
      <c r="E67" t="s">
        <v>349</v>
      </c>
      <c r="F67" s="18" t="e">
        <f>+VLOOKUP(#REF!,'EMPRESA- PROGRAMA'!$B$2:$C$24,2,FALSE)</f>
        <v>#REF!</v>
      </c>
      <c r="G67" s="35" t="e">
        <f>+#REF!</f>
        <v>#REF!</v>
      </c>
      <c r="I67" t="s">
        <v>517</v>
      </c>
      <c r="J67" s="21" t="e">
        <f>+#REF!</f>
        <v>#REF!</v>
      </c>
      <c r="K67">
        <v>0</v>
      </c>
      <c r="L67">
        <v>0</v>
      </c>
      <c r="M67" s="21" t="e">
        <f t="shared" si="1"/>
        <v>#REF!</v>
      </c>
    </row>
    <row r="68" spans="1:13" ht="12.75">
      <c r="A68" t="e">
        <f>+#REF!</f>
        <v>#REF!</v>
      </c>
      <c r="B68" t="e">
        <f>+#REF!</f>
        <v>#REF!</v>
      </c>
      <c r="C68" t="e">
        <f>+CONCATENATE(MID(#REF!,1,2),"0000")</f>
        <v>#REF!</v>
      </c>
      <c r="E68" t="s">
        <v>349</v>
      </c>
      <c r="F68" s="18" t="e">
        <f>+VLOOKUP(#REF!,'EMPRESA- PROGRAMA'!$B$2:$C$24,2,FALSE)</f>
        <v>#REF!</v>
      </c>
      <c r="G68" s="35" t="e">
        <f>+#REF!</f>
        <v>#REF!</v>
      </c>
      <c r="I68" t="s">
        <v>517</v>
      </c>
      <c r="J68" s="21" t="e">
        <f>+#REF!</f>
        <v>#REF!</v>
      </c>
      <c r="K68">
        <v>0</v>
      </c>
      <c r="L68">
        <v>0</v>
      </c>
      <c r="M68" s="21" t="e">
        <f t="shared" si="1"/>
        <v>#REF!</v>
      </c>
    </row>
    <row r="69" spans="1:13" ht="12.75">
      <c r="A69" t="e">
        <f>+#REF!</f>
        <v>#REF!</v>
      </c>
      <c r="B69" t="e">
        <f>+#REF!</f>
        <v>#REF!</v>
      </c>
      <c r="C69" t="e">
        <f>+CONCATENATE(MID(#REF!,1,2),"0000")</f>
        <v>#REF!</v>
      </c>
      <c r="E69" t="s">
        <v>349</v>
      </c>
      <c r="F69" s="18" t="e">
        <f>+VLOOKUP(#REF!,'EMPRESA- PROGRAMA'!$B$2:$C$24,2,FALSE)</f>
        <v>#REF!</v>
      </c>
      <c r="G69" s="35" t="e">
        <f>+#REF!</f>
        <v>#REF!</v>
      </c>
      <c r="I69" t="s">
        <v>517</v>
      </c>
      <c r="J69" s="21" t="e">
        <f>+#REF!</f>
        <v>#REF!</v>
      </c>
      <c r="K69">
        <v>0</v>
      </c>
      <c r="L69">
        <v>0</v>
      </c>
      <c r="M69" s="21" t="e">
        <f t="shared" si="1"/>
        <v>#REF!</v>
      </c>
    </row>
    <row r="70" spans="1:13" ht="12.75">
      <c r="A70" t="e">
        <f>+#REF!</f>
        <v>#REF!</v>
      </c>
      <c r="B70" t="e">
        <f>+#REF!</f>
        <v>#REF!</v>
      </c>
      <c r="C70" t="e">
        <f>+CONCATENATE(MID(#REF!,1,2),"0000")</f>
        <v>#REF!</v>
      </c>
      <c r="E70" t="s">
        <v>349</v>
      </c>
      <c r="F70" s="18" t="e">
        <f>+VLOOKUP(#REF!,'EMPRESA- PROGRAMA'!$B$2:$C$24,2,FALSE)</f>
        <v>#REF!</v>
      </c>
      <c r="G70" s="35" t="e">
        <f>+#REF!</f>
        <v>#REF!</v>
      </c>
      <c r="I70" t="s">
        <v>517</v>
      </c>
      <c r="J70" s="21" t="e">
        <f>+#REF!</f>
        <v>#REF!</v>
      </c>
      <c r="K70">
        <v>0</v>
      </c>
      <c r="L70">
        <v>0</v>
      </c>
      <c r="M70" s="21" t="e">
        <f t="shared" si="1"/>
        <v>#REF!</v>
      </c>
    </row>
    <row r="71" spans="1:13" ht="12.75">
      <c r="A71" t="e">
        <f>+#REF!</f>
        <v>#REF!</v>
      </c>
      <c r="B71" t="e">
        <f>+#REF!</f>
        <v>#REF!</v>
      </c>
      <c r="C71" t="e">
        <f>+CONCATENATE(MID(#REF!,1,2),"0000")</f>
        <v>#REF!</v>
      </c>
      <c r="E71" t="s">
        <v>349</v>
      </c>
      <c r="F71" s="18" t="e">
        <f>+VLOOKUP(#REF!,'EMPRESA- PROGRAMA'!$B$2:$C$24,2,FALSE)</f>
        <v>#REF!</v>
      </c>
      <c r="G71" s="35" t="e">
        <f>+#REF!</f>
        <v>#REF!</v>
      </c>
      <c r="I71" t="s">
        <v>517</v>
      </c>
      <c r="J71" s="21" t="e">
        <f>+#REF!</f>
        <v>#REF!</v>
      </c>
      <c r="K71">
        <v>0</v>
      </c>
      <c r="L71">
        <v>0</v>
      </c>
      <c r="M71" s="21" t="e">
        <f t="shared" si="1"/>
        <v>#REF!</v>
      </c>
    </row>
    <row r="72" spans="1:13" ht="12.75">
      <c r="A72" t="e">
        <f>+#REF!</f>
        <v>#REF!</v>
      </c>
      <c r="B72" t="e">
        <f>+#REF!</f>
        <v>#REF!</v>
      </c>
      <c r="C72" t="e">
        <f>+CONCATENATE(MID(#REF!,1,2),"0000")</f>
        <v>#REF!</v>
      </c>
      <c r="E72" t="s">
        <v>349</v>
      </c>
      <c r="F72" s="18" t="e">
        <f>+VLOOKUP(#REF!,'EMPRESA- PROGRAMA'!$B$2:$C$24,2,FALSE)</f>
        <v>#REF!</v>
      </c>
      <c r="G72" s="35" t="e">
        <f>+#REF!</f>
        <v>#REF!</v>
      </c>
      <c r="I72" t="s">
        <v>517</v>
      </c>
      <c r="J72" s="21" t="e">
        <f>+#REF!</f>
        <v>#REF!</v>
      </c>
      <c r="K72">
        <v>0</v>
      </c>
      <c r="L72">
        <v>0</v>
      </c>
      <c r="M72" s="21" t="e">
        <f t="shared" si="1"/>
        <v>#REF!</v>
      </c>
    </row>
    <row r="73" spans="1:13" ht="12.75">
      <c r="A73" t="e">
        <f>+#REF!</f>
        <v>#REF!</v>
      </c>
      <c r="B73" t="e">
        <f>+#REF!</f>
        <v>#REF!</v>
      </c>
      <c r="C73" t="e">
        <f>+CONCATENATE(MID(#REF!,1,2),"0000")</f>
        <v>#REF!</v>
      </c>
      <c r="E73" t="s">
        <v>349</v>
      </c>
      <c r="F73" s="18" t="e">
        <f>+VLOOKUP(#REF!,'EMPRESA- PROGRAMA'!$B$2:$C$24,2,FALSE)</f>
        <v>#REF!</v>
      </c>
      <c r="G73" s="35" t="e">
        <f>+#REF!</f>
        <v>#REF!</v>
      </c>
      <c r="I73" t="s">
        <v>517</v>
      </c>
      <c r="J73" s="21" t="e">
        <f>+#REF!</f>
        <v>#REF!</v>
      </c>
      <c r="K73">
        <v>0</v>
      </c>
      <c r="L73">
        <v>0</v>
      </c>
      <c r="M73" s="21" t="e">
        <f t="shared" si="1"/>
        <v>#REF!</v>
      </c>
    </row>
    <row r="74" spans="1:13" ht="12.75">
      <c r="A74" t="e">
        <f>+#REF!</f>
        <v>#REF!</v>
      </c>
      <c r="B74" t="e">
        <f>+#REF!</f>
        <v>#REF!</v>
      </c>
      <c r="C74" t="e">
        <f>+CONCATENATE(MID(#REF!,1,2),"0000")</f>
        <v>#REF!</v>
      </c>
      <c r="E74" t="s">
        <v>349</v>
      </c>
      <c r="F74" s="18" t="e">
        <f>+VLOOKUP(#REF!,'EMPRESA- PROGRAMA'!$B$2:$C$24,2,FALSE)</f>
        <v>#REF!</v>
      </c>
      <c r="G74" s="35" t="e">
        <f>+#REF!</f>
        <v>#REF!</v>
      </c>
      <c r="I74" t="s">
        <v>517</v>
      </c>
      <c r="J74" s="21" t="e">
        <f>+#REF!</f>
        <v>#REF!</v>
      </c>
      <c r="K74">
        <v>0</v>
      </c>
      <c r="L74">
        <v>0</v>
      </c>
      <c r="M74" s="21" t="e">
        <f t="shared" si="1"/>
        <v>#REF!</v>
      </c>
    </row>
    <row r="75" spans="1:13" ht="12.75">
      <c r="A75" t="e">
        <f>+#REF!</f>
        <v>#REF!</v>
      </c>
      <c r="B75" t="e">
        <f>+#REF!</f>
        <v>#REF!</v>
      </c>
      <c r="C75" t="e">
        <f>+CONCATENATE(MID(#REF!,1,2),"0000")</f>
        <v>#REF!</v>
      </c>
      <c r="E75" t="s">
        <v>349</v>
      </c>
      <c r="F75" s="18" t="e">
        <f>+VLOOKUP(#REF!,'EMPRESA- PROGRAMA'!$B$2:$C$24,2,FALSE)</f>
        <v>#REF!</v>
      </c>
      <c r="G75" s="35" t="e">
        <f>+#REF!</f>
        <v>#REF!</v>
      </c>
      <c r="I75" t="s">
        <v>517</v>
      </c>
      <c r="J75" s="21" t="e">
        <f>+#REF!</f>
        <v>#REF!</v>
      </c>
      <c r="K75">
        <v>0</v>
      </c>
      <c r="L75">
        <v>0</v>
      </c>
      <c r="M75" s="21" t="e">
        <f t="shared" si="1"/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0">
    <tabColor indexed="10"/>
  </sheetPr>
  <dimension ref="A1:M168"/>
  <sheetViews>
    <sheetView zoomScalePageLayoutView="0" workbookViewId="0" topLeftCell="A151">
      <selection activeCell="E136" sqref="E136"/>
    </sheetView>
  </sheetViews>
  <sheetFormatPr defaultColWidth="11.421875" defaultRowHeight="12.75"/>
  <cols>
    <col min="6" max="7" width="11.421875" style="18" customWidth="1"/>
  </cols>
  <sheetData>
    <row r="1" spans="1:13" ht="12.75">
      <c r="A1" t="e">
        <f>+#REF!</f>
        <v>#REF!</v>
      </c>
      <c r="B1" t="e">
        <f>+'EP9 SUBVENCIONES A RECIBIR'!G12</f>
        <v>#REF!</v>
      </c>
      <c r="C1" t="e">
        <f>+CONCATENATE(MID(#REF!,1,2),"0000")</f>
        <v>#REF!</v>
      </c>
      <c r="E1" t="s">
        <v>170</v>
      </c>
      <c r="F1" s="18">
        <f>+'EP9 SUBVENCIONES A RECIBIR'!I12</f>
        <v>40000</v>
      </c>
      <c r="I1" t="s">
        <v>517</v>
      </c>
      <c r="J1" s="21">
        <f>+'EP9 SUBVENCIONES A RECIBIR'!E12</f>
        <v>0</v>
      </c>
      <c r="K1">
        <v>0</v>
      </c>
      <c r="L1">
        <v>0</v>
      </c>
      <c r="M1">
        <f>+J1</f>
        <v>0</v>
      </c>
    </row>
    <row r="2" spans="1:13" ht="12.75">
      <c r="A2" t="e">
        <f>+#REF!</f>
        <v>#REF!</v>
      </c>
      <c r="B2" t="e">
        <f>+'EP9 SUBVENCIONES A RECIBIR'!G13</f>
        <v>#REF!</v>
      </c>
      <c r="C2" t="e">
        <f>+CONCATENATE(MID(#REF!,1,2),"0000")</f>
        <v>#REF!</v>
      </c>
      <c r="E2" t="s">
        <v>170</v>
      </c>
      <c r="F2" s="18">
        <f>+'EP9 SUBVENCIONES A RECIBIR'!I13</f>
        <v>72000</v>
      </c>
      <c r="I2" t="s">
        <v>517</v>
      </c>
      <c r="J2" s="21">
        <f>+'EP9 SUBVENCIONES A RECIBIR'!E13</f>
        <v>27189</v>
      </c>
      <c r="K2">
        <v>0</v>
      </c>
      <c r="L2">
        <v>0</v>
      </c>
      <c r="M2">
        <f aca="true" t="shared" si="0" ref="M2:M15">+J2</f>
        <v>27189</v>
      </c>
    </row>
    <row r="3" spans="1:13" ht="12.75">
      <c r="A3" t="e">
        <f>+#REF!</f>
        <v>#REF!</v>
      </c>
      <c r="B3" t="e">
        <f>+'EP9 SUBVENCIONES A RECIBIR'!#REF!</f>
        <v>#REF!</v>
      </c>
      <c r="C3" t="e">
        <f>+CONCATENATE(MID(#REF!,1,2),"0000")</f>
        <v>#REF!</v>
      </c>
      <c r="E3" t="s">
        <v>170</v>
      </c>
      <c r="F3" s="18" t="e">
        <f>+'EP9 SUBVENCIONES A RECIBIR'!#REF!</f>
        <v>#REF!</v>
      </c>
      <c r="I3" t="s">
        <v>517</v>
      </c>
      <c r="J3" s="21" t="e">
        <f>+'EP9 SUBVENCIONES A RECIBIR'!#REF!</f>
        <v>#REF!</v>
      </c>
      <c r="K3">
        <v>0</v>
      </c>
      <c r="L3">
        <v>0</v>
      </c>
      <c r="M3" t="e">
        <f t="shared" si="0"/>
        <v>#REF!</v>
      </c>
    </row>
    <row r="4" spans="1:13" ht="12.75">
      <c r="A4" t="e">
        <f>+#REF!</f>
        <v>#REF!</v>
      </c>
      <c r="B4" t="e">
        <f>+'EP9 SUBVENCIONES A RECIBIR'!#REF!</f>
        <v>#REF!</v>
      </c>
      <c r="C4" t="e">
        <f>+CONCATENATE(MID(#REF!,1,2),"0000")</f>
        <v>#REF!</v>
      </c>
      <c r="E4" t="s">
        <v>170</v>
      </c>
      <c r="F4" s="18" t="e">
        <f>+'EP9 SUBVENCIONES A RECIBIR'!#REF!</f>
        <v>#REF!</v>
      </c>
      <c r="I4" t="s">
        <v>517</v>
      </c>
      <c r="J4" s="21" t="e">
        <f>+'EP9 SUBVENCIONES A RECIBIR'!#REF!</f>
        <v>#REF!</v>
      </c>
      <c r="K4">
        <v>0</v>
      </c>
      <c r="L4">
        <v>0</v>
      </c>
      <c r="M4" t="e">
        <f t="shared" si="0"/>
        <v>#REF!</v>
      </c>
    </row>
    <row r="5" spans="1:13" ht="12.75">
      <c r="A5" t="e">
        <f>+#REF!</f>
        <v>#REF!</v>
      </c>
      <c r="B5" t="e">
        <f>+'EP9 SUBVENCIONES A RECIBIR'!#REF!</f>
        <v>#REF!</v>
      </c>
      <c r="C5" t="e">
        <f>+CONCATENATE(MID(#REF!,1,2),"0000")</f>
        <v>#REF!</v>
      </c>
      <c r="E5" t="s">
        <v>170</v>
      </c>
      <c r="F5" s="18" t="e">
        <f>+'EP9 SUBVENCIONES A RECIBIR'!#REF!</f>
        <v>#REF!</v>
      </c>
      <c r="I5" t="s">
        <v>517</v>
      </c>
      <c r="J5" s="21" t="e">
        <f>+'EP9 SUBVENCIONES A RECIBIR'!#REF!</f>
        <v>#REF!</v>
      </c>
      <c r="K5">
        <v>0</v>
      </c>
      <c r="L5">
        <v>0</v>
      </c>
      <c r="M5" t="e">
        <f t="shared" si="0"/>
        <v>#REF!</v>
      </c>
    </row>
    <row r="6" spans="1:13" ht="12.75">
      <c r="A6" t="e">
        <f>+#REF!</f>
        <v>#REF!</v>
      </c>
      <c r="B6" t="e">
        <f>+'EP9 SUBVENCIONES A RECIBIR'!#REF!</f>
        <v>#REF!</v>
      </c>
      <c r="C6" t="e">
        <f>+CONCATENATE(MID(#REF!,1,2),"0000")</f>
        <v>#REF!</v>
      </c>
      <c r="E6" t="s">
        <v>170</v>
      </c>
      <c r="F6" s="18" t="e">
        <f>+'EP9 SUBVENCIONES A RECIBIR'!#REF!</f>
        <v>#REF!</v>
      </c>
      <c r="I6" t="s">
        <v>517</v>
      </c>
      <c r="J6" s="21" t="e">
        <f>+'EP9 SUBVENCIONES A RECIBIR'!#REF!</f>
        <v>#REF!</v>
      </c>
      <c r="K6">
        <v>0</v>
      </c>
      <c r="L6">
        <v>0</v>
      </c>
      <c r="M6" t="e">
        <f t="shared" si="0"/>
        <v>#REF!</v>
      </c>
    </row>
    <row r="7" spans="1:13" ht="12.75">
      <c r="A7" t="e">
        <f>+#REF!</f>
        <v>#REF!</v>
      </c>
      <c r="B7" t="e">
        <f>+'EP9 SUBVENCIONES A RECIBIR'!#REF!</f>
        <v>#REF!</v>
      </c>
      <c r="C7" t="e">
        <f>+CONCATENATE(MID(#REF!,1,2),"0000")</f>
        <v>#REF!</v>
      </c>
      <c r="E7" t="s">
        <v>170</v>
      </c>
      <c r="F7" s="18" t="e">
        <f>+'EP9 SUBVENCIONES A RECIBIR'!#REF!</f>
        <v>#REF!</v>
      </c>
      <c r="I7" t="s">
        <v>517</v>
      </c>
      <c r="J7" s="21" t="e">
        <f>+'EP9 SUBVENCIONES A RECIBIR'!#REF!</f>
        <v>#REF!</v>
      </c>
      <c r="K7">
        <v>0</v>
      </c>
      <c r="L7">
        <v>0</v>
      </c>
      <c r="M7" t="e">
        <f t="shared" si="0"/>
        <v>#REF!</v>
      </c>
    </row>
    <row r="8" spans="1:13" ht="12.75">
      <c r="A8" t="e">
        <f>+#REF!</f>
        <v>#REF!</v>
      </c>
      <c r="B8" t="e">
        <f>+'EP9 SUBVENCIONES A RECIBIR'!#REF!</f>
        <v>#REF!</v>
      </c>
      <c r="C8" t="e">
        <f>+CONCATENATE(MID(#REF!,1,2),"0000")</f>
        <v>#REF!</v>
      </c>
      <c r="E8" t="s">
        <v>170</v>
      </c>
      <c r="F8" s="18" t="e">
        <f>+'EP9 SUBVENCIONES A RECIBIR'!#REF!</f>
        <v>#REF!</v>
      </c>
      <c r="I8" t="s">
        <v>517</v>
      </c>
      <c r="J8" s="21" t="e">
        <f>+'EP9 SUBVENCIONES A RECIBIR'!#REF!</f>
        <v>#REF!</v>
      </c>
      <c r="K8">
        <v>0</v>
      </c>
      <c r="L8">
        <v>0</v>
      </c>
      <c r="M8" t="e">
        <f t="shared" si="0"/>
        <v>#REF!</v>
      </c>
    </row>
    <row r="9" spans="1:13" ht="12.75">
      <c r="A9" t="e">
        <f>+#REF!</f>
        <v>#REF!</v>
      </c>
      <c r="B9" t="e">
        <f>+'EP9 SUBVENCIONES A RECIBIR'!G14</f>
        <v>#REF!</v>
      </c>
      <c r="C9" t="e">
        <f>+CONCATENATE(MID(#REF!,1,2),"0000")</f>
        <v>#REF!</v>
      </c>
      <c r="E9" t="s">
        <v>170</v>
      </c>
      <c r="F9" s="18">
        <f>+'EP9 SUBVENCIONES A RECIBIR'!I14</f>
        <v>42000</v>
      </c>
      <c r="I9" t="s">
        <v>517</v>
      </c>
      <c r="J9" s="21">
        <f>+'EP9 SUBVENCIONES A RECIBIR'!E14</f>
        <v>718479</v>
      </c>
      <c r="K9">
        <v>0</v>
      </c>
      <c r="L9">
        <v>0</v>
      </c>
      <c r="M9">
        <f t="shared" si="0"/>
        <v>718479</v>
      </c>
    </row>
    <row r="10" spans="1:13" ht="12.75">
      <c r="A10" t="e">
        <f>+#REF!</f>
        <v>#REF!</v>
      </c>
      <c r="B10" t="e">
        <f>+'EP9 SUBVENCIONES A RECIBIR'!G15</f>
        <v>#REF!</v>
      </c>
      <c r="C10" t="e">
        <f>+CONCATENATE(MID(#REF!,1,2),"0000")</f>
        <v>#REF!</v>
      </c>
      <c r="E10" t="s">
        <v>170</v>
      </c>
      <c r="F10" s="18">
        <f>+'EP9 SUBVENCIONES A RECIBIR'!I15</f>
        <v>40000</v>
      </c>
      <c r="I10" t="s">
        <v>517</v>
      </c>
      <c r="J10" s="21">
        <f>+'EP9 SUBVENCIONES A RECIBIR'!E15</f>
        <v>57582</v>
      </c>
      <c r="K10">
        <v>0</v>
      </c>
      <c r="L10">
        <v>0</v>
      </c>
      <c r="M10">
        <f t="shared" si="0"/>
        <v>57582</v>
      </c>
    </row>
    <row r="11" spans="1:13" ht="12.75">
      <c r="A11" t="e">
        <f>+#REF!</f>
        <v>#REF!</v>
      </c>
      <c r="B11" t="e">
        <f>+'EP9 SUBVENCIONES A RECIBIR'!G16</f>
        <v>#REF!</v>
      </c>
      <c r="C11" t="e">
        <f>+CONCATENATE(MID(#REF!,1,2),"0000")</f>
        <v>#REF!</v>
      </c>
      <c r="E11" t="s">
        <v>170</v>
      </c>
      <c r="F11" s="18">
        <f>+'EP9 SUBVENCIONES A RECIBIR'!I16</f>
        <v>71000</v>
      </c>
      <c r="I11" t="s">
        <v>517</v>
      </c>
      <c r="J11" s="21">
        <f>+'EP9 SUBVENCIONES A RECIBIR'!E16</f>
        <v>300000</v>
      </c>
      <c r="K11">
        <v>0</v>
      </c>
      <c r="L11">
        <v>0</v>
      </c>
      <c r="M11">
        <f t="shared" si="0"/>
        <v>300000</v>
      </c>
    </row>
    <row r="12" spans="1:13" ht="12.75">
      <c r="A12" t="e">
        <f>+#REF!</f>
        <v>#REF!</v>
      </c>
      <c r="B12" t="e">
        <f>+'EP9 SUBVENCIONES A RECIBIR'!G17</f>
        <v>#REF!</v>
      </c>
      <c r="C12" t="e">
        <f>+CONCATENATE(MID(#REF!,1,2),"0000")</f>
        <v>#REF!</v>
      </c>
      <c r="E12" t="s">
        <v>170</v>
      </c>
      <c r="F12" s="18">
        <f>+'EP9 SUBVENCIONES A RECIBIR'!I17</f>
        <v>40000</v>
      </c>
      <c r="I12" t="s">
        <v>517</v>
      </c>
      <c r="J12" s="21">
        <f>+'EP9 SUBVENCIONES A RECIBIR'!E17</f>
        <v>0</v>
      </c>
      <c r="K12">
        <v>0</v>
      </c>
      <c r="L12">
        <v>0</v>
      </c>
      <c r="M12">
        <f t="shared" si="0"/>
        <v>0</v>
      </c>
    </row>
    <row r="13" spans="1:13" ht="12.75">
      <c r="A13" t="e">
        <f>+#REF!</f>
        <v>#REF!</v>
      </c>
      <c r="B13">
        <f>+'EP9 SUBVENCIONES A RECIBIR'!G18</f>
        <v>80512</v>
      </c>
      <c r="C13" t="e">
        <f>+CONCATENATE(MID(#REF!,1,2),"0000")</f>
        <v>#REF!</v>
      </c>
      <c r="E13" t="s">
        <v>170</v>
      </c>
      <c r="F13" s="18">
        <f>+'EP9 SUBVENCIONES A RECIBIR'!I18</f>
        <v>40000</v>
      </c>
      <c r="I13" t="s">
        <v>517</v>
      </c>
      <c r="J13" s="21">
        <f>+'EP9 SUBVENCIONES A RECIBIR'!E18</f>
        <v>0</v>
      </c>
      <c r="K13">
        <v>0</v>
      </c>
      <c r="L13">
        <v>0</v>
      </c>
      <c r="M13">
        <f t="shared" si="0"/>
        <v>0</v>
      </c>
    </row>
    <row r="14" spans="1:13" ht="12.75">
      <c r="A14" t="e">
        <f>+#REF!</f>
        <v>#REF!</v>
      </c>
      <c r="B14" t="e">
        <f>+'EP9 SUBVENCIONES A RECIBIR'!G19</f>
        <v>#REF!</v>
      </c>
      <c r="C14" t="e">
        <f>+CONCATENATE(MID(#REF!,1,2),"0000")</f>
        <v>#REF!</v>
      </c>
      <c r="E14" t="s">
        <v>170</v>
      </c>
      <c r="F14" s="18">
        <f>+'EP9 SUBVENCIONES A RECIBIR'!I19</f>
        <v>40000</v>
      </c>
      <c r="I14" t="s">
        <v>517</v>
      </c>
      <c r="J14" s="21">
        <f>+'EP9 SUBVENCIONES A RECIBIR'!E19</f>
        <v>0</v>
      </c>
      <c r="K14">
        <v>0</v>
      </c>
      <c r="L14">
        <v>0</v>
      </c>
      <c r="M14">
        <f t="shared" si="0"/>
        <v>0</v>
      </c>
    </row>
    <row r="15" spans="1:13" ht="12.75">
      <c r="A15" t="e">
        <f>+#REF!</f>
        <v>#REF!</v>
      </c>
      <c r="B15" t="e">
        <f>+'EP9 SUBVENCIONES A RECIBIR'!G20</f>
        <v>#REF!</v>
      </c>
      <c r="C15" t="e">
        <f>+CONCATENATE(MID(#REF!,1,2),"0000")</f>
        <v>#REF!</v>
      </c>
      <c r="E15" t="s">
        <v>170</v>
      </c>
      <c r="F15" s="18">
        <f>+'EP9 SUBVENCIONES A RECIBIR'!I20</f>
        <v>40000</v>
      </c>
      <c r="I15" t="s">
        <v>517</v>
      </c>
      <c r="J15" s="21">
        <f>+'EP9 SUBVENCIONES A RECIBIR'!E20</f>
        <v>0</v>
      </c>
      <c r="K15">
        <v>0</v>
      </c>
      <c r="L15">
        <v>0</v>
      </c>
      <c r="M15">
        <f t="shared" si="0"/>
        <v>0</v>
      </c>
    </row>
    <row r="16" spans="1:13" ht="12.75">
      <c r="A16" t="e">
        <f>+#REF!</f>
        <v>#REF!</v>
      </c>
      <c r="B16" t="e">
        <f>+#REF!</f>
        <v>#REF!</v>
      </c>
      <c r="C16" t="e">
        <f>+CONCATENATE(MID(#REF!,1,2),"0000")</f>
        <v>#REF!</v>
      </c>
      <c r="E16" t="s">
        <v>349</v>
      </c>
      <c r="F16" s="18" t="e">
        <f>+VLOOKUP(#REF!,'EMPRESA- PROGRAMA'!$B$2:$C$24,2,FALSE)</f>
        <v>#REF!</v>
      </c>
      <c r="G16" s="18" t="e">
        <f>+#REF!</f>
        <v>#REF!</v>
      </c>
      <c r="I16" t="s">
        <v>517</v>
      </c>
      <c r="J16" s="21" t="e">
        <f>+#REF!</f>
        <v>#REF!</v>
      </c>
      <c r="K16">
        <v>0</v>
      </c>
      <c r="L16">
        <v>0</v>
      </c>
      <c r="M16" t="e">
        <f>+J16</f>
        <v>#REF!</v>
      </c>
    </row>
    <row r="17" spans="1:13" ht="12.75">
      <c r="A17" t="e">
        <f>+#REF!</f>
        <v>#REF!</v>
      </c>
      <c r="B17" t="e">
        <f>+#REF!</f>
        <v>#REF!</v>
      </c>
      <c r="C17" t="e">
        <f>+CONCATENATE(MID(#REF!,1,2),"0000")</f>
        <v>#REF!</v>
      </c>
      <c r="E17" t="s">
        <v>349</v>
      </c>
      <c r="F17" s="18" t="e">
        <f>+VLOOKUP(#REF!,'EMPRESA- PROGRAMA'!$B$2:$C$24,2,FALSE)</f>
        <v>#REF!</v>
      </c>
      <c r="G17" s="18" t="e">
        <f>+#REF!</f>
        <v>#REF!</v>
      </c>
      <c r="I17" t="s">
        <v>517</v>
      </c>
      <c r="J17" s="21" t="e">
        <f>+#REF!</f>
        <v>#REF!</v>
      </c>
      <c r="K17">
        <v>0</v>
      </c>
      <c r="L17">
        <v>0</v>
      </c>
      <c r="M17" t="e">
        <f aca="true" t="shared" si="1" ref="M17:M64">+J17</f>
        <v>#REF!</v>
      </c>
    </row>
    <row r="18" spans="1:13" ht="12.75">
      <c r="A18" t="e">
        <f>+#REF!</f>
        <v>#REF!</v>
      </c>
      <c r="B18" t="e">
        <f>+#REF!</f>
        <v>#REF!</v>
      </c>
      <c r="C18" t="e">
        <f>+CONCATENATE(MID(#REF!,1,2),"0000")</f>
        <v>#REF!</v>
      </c>
      <c r="E18" t="s">
        <v>349</v>
      </c>
      <c r="F18" s="18" t="e">
        <f>+VLOOKUP(#REF!,'EMPRESA- PROGRAMA'!$B$2:$C$24,2,FALSE)</f>
        <v>#REF!</v>
      </c>
      <c r="G18" s="18" t="e">
        <f>+#REF!</f>
        <v>#REF!</v>
      </c>
      <c r="I18" t="s">
        <v>517</v>
      </c>
      <c r="J18" s="21" t="e">
        <f>+#REF!</f>
        <v>#REF!</v>
      </c>
      <c r="K18">
        <v>0</v>
      </c>
      <c r="L18">
        <v>0</v>
      </c>
      <c r="M18" t="e">
        <f t="shared" si="1"/>
        <v>#REF!</v>
      </c>
    </row>
    <row r="19" spans="1:13" ht="12.75">
      <c r="A19" t="e">
        <f>+#REF!</f>
        <v>#REF!</v>
      </c>
      <c r="B19" t="e">
        <f>+#REF!</f>
        <v>#REF!</v>
      </c>
      <c r="C19" t="e">
        <f>+CONCATENATE(MID(#REF!,1,2),"0000")</f>
        <v>#REF!</v>
      </c>
      <c r="E19" t="s">
        <v>349</v>
      </c>
      <c r="F19" s="18" t="e">
        <f>+VLOOKUP(#REF!,'EMPRESA- PROGRAMA'!$B$2:$C$24,2,FALSE)</f>
        <v>#REF!</v>
      </c>
      <c r="G19" s="18" t="e">
        <f>+#REF!</f>
        <v>#REF!</v>
      </c>
      <c r="I19" t="s">
        <v>517</v>
      </c>
      <c r="J19" s="21" t="e">
        <f>+#REF!</f>
        <v>#REF!</v>
      </c>
      <c r="K19">
        <v>0</v>
      </c>
      <c r="L19">
        <v>0</v>
      </c>
      <c r="M19" t="e">
        <f t="shared" si="1"/>
        <v>#REF!</v>
      </c>
    </row>
    <row r="20" spans="1:13" ht="12.75">
      <c r="A20" t="e">
        <f>+#REF!</f>
        <v>#REF!</v>
      </c>
      <c r="B20" t="e">
        <f>+#REF!</f>
        <v>#REF!</v>
      </c>
      <c r="C20" t="e">
        <f>+CONCATENATE(MID(#REF!,1,2),"0000")</f>
        <v>#REF!</v>
      </c>
      <c r="E20" t="s">
        <v>349</v>
      </c>
      <c r="F20" s="18" t="e">
        <f>+VLOOKUP(#REF!,'EMPRESA- PROGRAMA'!$B$2:$C$24,2,FALSE)</f>
        <v>#REF!</v>
      </c>
      <c r="G20" s="18" t="e">
        <f>+#REF!</f>
        <v>#REF!</v>
      </c>
      <c r="I20" t="s">
        <v>517</v>
      </c>
      <c r="J20" s="21" t="e">
        <f>+#REF!</f>
        <v>#REF!</v>
      </c>
      <c r="K20">
        <v>0</v>
      </c>
      <c r="L20">
        <v>0</v>
      </c>
      <c r="M20" t="e">
        <f t="shared" si="1"/>
        <v>#REF!</v>
      </c>
    </row>
    <row r="21" spans="1:13" ht="12.75">
      <c r="A21" t="e">
        <f>+#REF!</f>
        <v>#REF!</v>
      </c>
      <c r="B21" t="e">
        <f>+#REF!</f>
        <v>#REF!</v>
      </c>
      <c r="C21" t="e">
        <f>+CONCATENATE(MID(#REF!,1,2),"0000")</f>
        <v>#REF!</v>
      </c>
      <c r="E21" t="s">
        <v>349</v>
      </c>
      <c r="F21" s="18" t="e">
        <f>+VLOOKUP(#REF!,'EMPRESA- PROGRAMA'!$B$2:$C$24,2,FALSE)</f>
        <v>#REF!</v>
      </c>
      <c r="G21" s="18" t="e">
        <f>+#REF!</f>
        <v>#REF!</v>
      </c>
      <c r="I21" t="s">
        <v>517</v>
      </c>
      <c r="J21" s="21" t="e">
        <f>+#REF!</f>
        <v>#REF!</v>
      </c>
      <c r="K21">
        <v>0</v>
      </c>
      <c r="L21">
        <v>0</v>
      </c>
      <c r="M21" t="e">
        <f t="shared" si="1"/>
        <v>#REF!</v>
      </c>
    </row>
    <row r="22" spans="1:13" ht="12.75">
      <c r="A22" t="e">
        <f>+#REF!</f>
        <v>#REF!</v>
      </c>
      <c r="B22" t="e">
        <f>+#REF!</f>
        <v>#REF!</v>
      </c>
      <c r="C22" t="e">
        <f>+CONCATENATE(MID(#REF!,1,2),"0000")</f>
        <v>#REF!</v>
      </c>
      <c r="E22" t="s">
        <v>349</v>
      </c>
      <c r="F22" s="18" t="e">
        <f>+VLOOKUP(#REF!,'EMPRESA- PROGRAMA'!$B$2:$C$24,2,FALSE)</f>
        <v>#REF!</v>
      </c>
      <c r="G22" s="18" t="e">
        <f>+#REF!</f>
        <v>#REF!</v>
      </c>
      <c r="I22" t="s">
        <v>517</v>
      </c>
      <c r="J22" s="21" t="e">
        <f>+#REF!</f>
        <v>#REF!</v>
      </c>
      <c r="K22">
        <v>0</v>
      </c>
      <c r="L22">
        <v>0</v>
      </c>
      <c r="M22" t="e">
        <f t="shared" si="1"/>
        <v>#REF!</v>
      </c>
    </row>
    <row r="23" spans="1:13" ht="12.75">
      <c r="A23" t="e">
        <f>+#REF!</f>
        <v>#REF!</v>
      </c>
      <c r="B23" t="e">
        <f>+#REF!</f>
        <v>#REF!</v>
      </c>
      <c r="C23" t="e">
        <f>+CONCATENATE(MID(#REF!,1,2),"0000")</f>
        <v>#REF!</v>
      </c>
      <c r="E23" t="s">
        <v>349</v>
      </c>
      <c r="F23" s="18" t="e">
        <f>+VLOOKUP(#REF!,'EMPRESA- PROGRAMA'!$B$2:$C$24,2,FALSE)</f>
        <v>#REF!</v>
      </c>
      <c r="G23" s="18" t="e">
        <f>+#REF!</f>
        <v>#REF!</v>
      </c>
      <c r="I23" t="s">
        <v>517</v>
      </c>
      <c r="J23" s="21" t="e">
        <f>+#REF!</f>
        <v>#REF!</v>
      </c>
      <c r="K23">
        <v>0</v>
      </c>
      <c r="L23">
        <v>0</v>
      </c>
      <c r="M23" t="e">
        <f t="shared" si="1"/>
        <v>#REF!</v>
      </c>
    </row>
    <row r="24" spans="1:13" ht="12.75">
      <c r="A24" t="e">
        <f>+#REF!</f>
        <v>#REF!</v>
      </c>
      <c r="B24" t="e">
        <f>+#REF!</f>
        <v>#REF!</v>
      </c>
      <c r="C24" t="e">
        <f>+CONCATENATE(MID(#REF!,1,2),"0000")</f>
        <v>#REF!</v>
      </c>
      <c r="E24" t="s">
        <v>349</v>
      </c>
      <c r="F24" s="18" t="e">
        <f>+VLOOKUP(#REF!,'EMPRESA- PROGRAMA'!$B$2:$C$24,2,FALSE)</f>
        <v>#REF!</v>
      </c>
      <c r="G24" s="18" t="e">
        <f>+#REF!</f>
        <v>#REF!</v>
      </c>
      <c r="I24" t="s">
        <v>517</v>
      </c>
      <c r="J24" s="21" t="e">
        <f>+#REF!</f>
        <v>#REF!</v>
      </c>
      <c r="K24">
        <v>0</v>
      </c>
      <c r="L24">
        <v>0</v>
      </c>
      <c r="M24" t="e">
        <f t="shared" si="1"/>
        <v>#REF!</v>
      </c>
    </row>
    <row r="25" spans="1:13" ht="12.75">
      <c r="A25" t="e">
        <f>+#REF!</f>
        <v>#REF!</v>
      </c>
      <c r="B25" t="e">
        <f>+#REF!</f>
        <v>#REF!</v>
      </c>
      <c r="C25" t="e">
        <f>+CONCATENATE(MID(#REF!,1,2),"0000")</f>
        <v>#REF!</v>
      </c>
      <c r="E25" t="s">
        <v>349</v>
      </c>
      <c r="F25" s="18" t="e">
        <f>+VLOOKUP(#REF!,'EMPRESA- PROGRAMA'!$B$2:$C$24,2,FALSE)</f>
        <v>#REF!</v>
      </c>
      <c r="G25" s="18" t="e">
        <f>+#REF!</f>
        <v>#REF!</v>
      </c>
      <c r="I25" t="s">
        <v>517</v>
      </c>
      <c r="J25" s="21" t="e">
        <f>+#REF!</f>
        <v>#REF!</v>
      </c>
      <c r="K25">
        <v>0</v>
      </c>
      <c r="L25">
        <v>0</v>
      </c>
      <c r="M25" t="e">
        <f t="shared" si="1"/>
        <v>#REF!</v>
      </c>
    </row>
    <row r="26" spans="1:13" ht="12.75">
      <c r="A26" t="e">
        <f>+#REF!</f>
        <v>#REF!</v>
      </c>
      <c r="B26" t="e">
        <f>+#REF!</f>
        <v>#REF!</v>
      </c>
      <c r="C26" t="e">
        <f>+CONCATENATE(MID(#REF!,1,2),"0000")</f>
        <v>#REF!</v>
      </c>
      <c r="E26" t="s">
        <v>349</v>
      </c>
      <c r="F26" s="18" t="e">
        <f>+VLOOKUP(#REF!,'EMPRESA- PROGRAMA'!$B$2:$C$24,2,FALSE)</f>
        <v>#REF!</v>
      </c>
      <c r="G26" s="18" t="e">
        <f>+#REF!</f>
        <v>#REF!</v>
      </c>
      <c r="I26" t="s">
        <v>517</v>
      </c>
      <c r="J26" s="21" t="e">
        <f>+#REF!</f>
        <v>#REF!</v>
      </c>
      <c r="K26">
        <v>0</v>
      </c>
      <c r="L26">
        <v>0</v>
      </c>
      <c r="M26" t="e">
        <f t="shared" si="1"/>
        <v>#REF!</v>
      </c>
    </row>
    <row r="27" spans="1:13" ht="12.75">
      <c r="A27" t="e">
        <f>+#REF!</f>
        <v>#REF!</v>
      </c>
      <c r="B27" t="e">
        <f>+#REF!</f>
        <v>#REF!</v>
      </c>
      <c r="C27" t="e">
        <f>+CONCATENATE(MID(#REF!,1,2),"0000")</f>
        <v>#REF!</v>
      </c>
      <c r="E27" t="s">
        <v>349</v>
      </c>
      <c r="F27" s="18" t="e">
        <f>+VLOOKUP(#REF!,'EMPRESA- PROGRAMA'!$B$2:$C$24,2,FALSE)</f>
        <v>#REF!</v>
      </c>
      <c r="G27" s="18" t="e">
        <f>+#REF!</f>
        <v>#REF!</v>
      </c>
      <c r="I27" t="s">
        <v>517</v>
      </c>
      <c r="J27" s="21" t="e">
        <f>+#REF!</f>
        <v>#REF!</v>
      </c>
      <c r="K27">
        <v>0</v>
      </c>
      <c r="L27">
        <v>0</v>
      </c>
      <c r="M27" t="e">
        <f t="shared" si="1"/>
        <v>#REF!</v>
      </c>
    </row>
    <row r="28" spans="1:13" ht="12.75">
      <c r="A28" t="e">
        <f>+#REF!</f>
        <v>#REF!</v>
      </c>
      <c r="B28" t="e">
        <f>+#REF!</f>
        <v>#REF!</v>
      </c>
      <c r="C28" t="e">
        <f>+CONCATENATE(MID(#REF!,1,2),"0000")</f>
        <v>#REF!</v>
      </c>
      <c r="E28" t="s">
        <v>349</v>
      </c>
      <c r="F28" s="18" t="e">
        <f>+VLOOKUP(#REF!,'EMPRESA- PROGRAMA'!$B$2:$C$24,2,FALSE)</f>
        <v>#REF!</v>
      </c>
      <c r="G28" s="18" t="e">
        <f>+#REF!</f>
        <v>#REF!</v>
      </c>
      <c r="I28" t="s">
        <v>517</v>
      </c>
      <c r="J28" s="21" t="e">
        <f>+#REF!</f>
        <v>#REF!</v>
      </c>
      <c r="K28">
        <v>0</v>
      </c>
      <c r="L28">
        <v>0</v>
      </c>
      <c r="M28" t="e">
        <f t="shared" si="1"/>
        <v>#REF!</v>
      </c>
    </row>
    <row r="29" spans="1:13" ht="12.75">
      <c r="A29" t="e">
        <f>+#REF!</f>
        <v>#REF!</v>
      </c>
      <c r="B29" t="e">
        <f>+#REF!</f>
        <v>#REF!</v>
      </c>
      <c r="C29" t="e">
        <f>+CONCATENATE(MID(#REF!,1,2),"0000")</f>
        <v>#REF!</v>
      </c>
      <c r="E29" t="s">
        <v>349</v>
      </c>
      <c r="F29" s="18" t="e">
        <f>+VLOOKUP(#REF!,'EMPRESA- PROGRAMA'!$B$2:$C$24,2,FALSE)</f>
        <v>#REF!</v>
      </c>
      <c r="G29" s="18" t="e">
        <f>+#REF!</f>
        <v>#REF!</v>
      </c>
      <c r="I29" t="s">
        <v>517</v>
      </c>
      <c r="J29" s="21" t="e">
        <f>+#REF!</f>
        <v>#REF!</v>
      </c>
      <c r="K29">
        <v>0</v>
      </c>
      <c r="L29">
        <v>0</v>
      </c>
      <c r="M29" t="e">
        <f t="shared" si="1"/>
        <v>#REF!</v>
      </c>
    </row>
    <row r="30" spans="1:13" ht="12.75">
      <c r="A30" t="e">
        <f>+#REF!</f>
        <v>#REF!</v>
      </c>
      <c r="B30" t="e">
        <f>+#REF!</f>
        <v>#REF!</v>
      </c>
      <c r="C30" t="e">
        <f>+CONCATENATE(MID(#REF!,1,2),"0000")</f>
        <v>#REF!</v>
      </c>
      <c r="E30" t="s">
        <v>349</v>
      </c>
      <c r="F30" s="18" t="e">
        <f>+VLOOKUP(#REF!,'EMPRESA- PROGRAMA'!$B$2:$C$24,2,FALSE)</f>
        <v>#REF!</v>
      </c>
      <c r="G30" s="18" t="e">
        <f>+#REF!</f>
        <v>#REF!</v>
      </c>
      <c r="I30" t="s">
        <v>517</v>
      </c>
      <c r="J30" s="21" t="e">
        <f>+#REF!</f>
        <v>#REF!</v>
      </c>
      <c r="K30">
        <v>0</v>
      </c>
      <c r="L30">
        <v>0</v>
      </c>
      <c r="M30" t="e">
        <f t="shared" si="1"/>
        <v>#REF!</v>
      </c>
    </row>
    <row r="31" spans="1:13" ht="12.75">
      <c r="A31" t="e">
        <f>+#REF!</f>
        <v>#REF!</v>
      </c>
      <c r="B31" t="e">
        <f>+#REF!</f>
        <v>#REF!</v>
      </c>
      <c r="C31" t="e">
        <f>+CONCATENATE(MID(#REF!,1,2),"0000")</f>
        <v>#REF!</v>
      </c>
      <c r="E31" t="s">
        <v>349</v>
      </c>
      <c r="F31" s="18" t="e">
        <f>+VLOOKUP(#REF!,'EMPRESA- PROGRAMA'!$B$2:$C$24,2,FALSE)</f>
        <v>#REF!</v>
      </c>
      <c r="G31" s="18" t="e">
        <f>+#REF!</f>
        <v>#REF!</v>
      </c>
      <c r="I31" t="s">
        <v>517</v>
      </c>
      <c r="J31" s="21" t="e">
        <f>+#REF!</f>
        <v>#REF!</v>
      </c>
      <c r="K31">
        <v>0</v>
      </c>
      <c r="L31">
        <v>0</v>
      </c>
      <c r="M31" t="e">
        <f t="shared" si="1"/>
        <v>#REF!</v>
      </c>
    </row>
    <row r="32" spans="1:13" ht="12.75">
      <c r="A32" t="e">
        <f>+#REF!</f>
        <v>#REF!</v>
      </c>
      <c r="B32" t="e">
        <f>+#REF!</f>
        <v>#REF!</v>
      </c>
      <c r="C32" t="e">
        <f>+CONCATENATE(MID(#REF!,1,2),"0000")</f>
        <v>#REF!</v>
      </c>
      <c r="E32" t="s">
        <v>349</v>
      </c>
      <c r="F32" s="18" t="e">
        <f>+VLOOKUP(#REF!,'EMPRESA- PROGRAMA'!$B$2:$C$24,2,FALSE)</f>
        <v>#REF!</v>
      </c>
      <c r="G32" s="18" t="e">
        <f>+#REF!</f>
        <v>#REF!</v>
      </c>
      <c r="I32" t="s">
        <v>517</v>
      </c>
      <c r="J32" s="21" t="e">
        <f>+#REF!</f>
        <v>#REF!</v>
      </c>
      <c r="K32">
        <v>0</v>
      </c>
      <c r="L32">
        <v>0</v>
      </c>
      <c r="M32" t="e">
        <f t="shared" si="1"/>
        <v>#REF!</v>
      </c>
    </row>
    <row r="33" spans="1:13" ht="12.75">
      <c r="A33" t="e">
        <f>+#REF!</f>
        <v>#REF!</v>
      </c>
      <c r="B33" t="e">
        <f>+#REF!</f>
        <v>#REF!</v>
      </c>
      <c r="C33" t="e">
        <f>+CONCATENATE(MID(#REF!,1,2),"0000")</f>
        <v>#REF!</v>
      </c>
      <c r="E33" t="s">
        <v>349</v>
      </c>
      <c r="F33" s="18" t="e">
        <f>+VLOOKUP(#REF!,'EMPRESA- PROGRAMA'!$B$2:$C$24,2,FALSE)</f>
        <v>#REF!</v>
      </c>
      <c r="G33" s="18" t="e">
        <f>+#REF!</f>
        <v>#REF!</v>
      </c>
      <c r="I33" t="s">
        <v>517</v>
      </c>
      <c r="J33" s="21" t="e">
        <f>+#REF!</f>
        <v>#REF!</v>
      </c>
      <c r="K33">
        <v>0</v>
      </c>
      <c r="L33">
        <v>0</v>
      </c>
      <c r="M33" t="e">
        <f t="shared" si="1"/>
        <v>#REF!</v>
      </c>
    </row>
    <row r="34" spans="1:13" ht="12.75">
      <c r="A34" t="e">
        <f>+#REF!</f>
        <v>#REF!</v>
      </c>
      <c r="B34" t="e">
        <f>+#REF!</f>
        <v>#REF!</v>
      </c>
      <c r="C34" t="e">
        <f>+CONCATENATE(MID(#REF!,1,2),"0000")</f>
        <v>#REF!</v>
      </c>
      <c r="E34" t="s">
        <v>349</v>
      </c>
      <c r="F34" s="18" t="e">
        <f>+VLOOKUP(#REF!,'EMPRESA- PROGRAMA'!$B$2:$C$24,2,FALSE)</f>
        <v>#REF!</v>
      </c>
      <c r="G34" s="18" t="e">
        <f>+#REF!</f>
        <v>#REF!</v>
      </c>
      <c r="I34" t="s">
        <v>517</v>
      </c>
      <c r="J34" s="21" t="e">
        <f>+#REF!</f>
        <v>#REF!</v>
      </c>
      <c r="K34">
        <v>0</v>
      </c>
      <c r="L34">
        <v>0</v>
      </c>
      <c r="M34" t="e">
        <f t="shared" si="1"/>
        <v>#REF!</v>
      </c>
    </row>
    <row r="35" spans="1:13" ht="12.75">
      <c r="A35" t="e">
        <f>+#REF!</f>
        <v>#REF!</v>
      </c>
      <c r="B35" t="e">
        <f>+#REF!</f>
        <v>#REF!</v>
      </c>
      <c r="C35" t="e">
        <f>+CONCATENATE(MID(#REF!,1,2),"0000")</f>
        <v>#REF!</v>
      </c>
      <c r="E35" t="s">
        <v>349</v>
      </c>
      <c r="F35" s="18" t="e">
        <f>+VLOOKUP(#REF!,'EMPRESA- PROGRAMA'!$B$2:$C$24,2,FALSE)</f>
        <v>#REF!</v>
      </c>
      <c r="G35" s="18" t="e">
        <f>+#REF!</f>
        <v>#REF!</v>
      </c>
      <c r="I35" t="s">
        <v>517</v>
      </c>
      <c r="J35" s="21" t="e">
        <f>+#REF!</f>
        <v>#REF!</v>
      </c>
      <c r="K35">
        <v>0</v>
      </c>
      <c r="L35">
        <v>0</v>
      </c>
      <c r="M35" t="e">
        <f t="shared" si="1"/>
        <v>#REF!</v>
      </c>
    </row>
    <row r="36" spans="1:13" ht="12.75">
      <c r="A36" t="e">
        <f>+#REF!</f>
        <v>#REF!</v>
      </c>
      <c r="B36" t="e">
        <f>+#REF!</f>
        <v>#REF!</v>
      </c>
      <c r="C36" t="e">
        <f>+CONCATENATE(MID(#REF!,1,2),"0000")</f>
        <v>#REF!</v>
      </c>
      <c r="E36" t="s">
        <v>349</v>
      </c>
      <c r="F36" s="18" t="e">
        <f>+VLOOKUP(#REF!,'EMPRESA- PROGRAMA'!$B$2:$C$24,2,FALSE)</f>
        <v>#REF!</v>
      </c>
      <c r="G36" s="18" t="e">
        <f>+#REF!</f>
        <v>#REF!</v>
      </c>
      <c r="I36" t="s">
        <v>517</v>
      </c>
      <c r="J36" s="21" t="e">
        <f>+#REF!</f>
        <v>#REF!</v>
      </c>
      <c r="K36">
        <v>0</v>
      </c>
      <c r="L36">
        <v>0</v>
      </c>
      <c r="M36" t="e">
        <f t="shared" si="1"/>
        <v>#REF!</v>
      </c>
    </row>
    <row r="37" spans="1:13" ht="12.75">
      <c r="A37" t="e">
        <f>+#REF!</f>
        <v>#REF!</v>
      </c>
      <c r="B37" t="e">
        <f>+#REF!</f>
        <v>#REF!</v>
      </c>
      <c r="C37" t="e">
        <f>+CONCATENATE(MID(#REF!,1,2),"0000")</f>
        <v>#REF!</v>
      </c>
      <c r="E37" t="s">
        <v>349</v>
      </c>
      <c r="F37" s="18" t="e">
        <f>+VLOOKUP(#REF!,'EMPRESA- PROGRAMA'!$B$2:$C$24,2,FALSE)</f>
        <v>#REF!</v>
      </c>
      <c r="G37" s="18" t="e">
        <f>+#REF!</f>
        <v>#REF!</v>
      </c>
      <c r="I37" t="s">
        <v>517</v>
      </c>
      <c r="J37" s="21" t="e">
        <f>+#REF!</f>
        <v>#REF!</v>
      </c>
      <c r="K37">
        <v>0</v>
      </c>
      <c r="L37">
        <v>0</v>
      </c>
      <c r="M37" t="e">
        <f t="shared" si="1"/>
        <v>#REF!</v>
      </c>
    </row>
    <row r="38" spans="1:13" ht="12.75">
      <c r="A38" t="e">
        <f>+#REF!</f>
        <v>#REF!</v>
      </c>
      <c r="B38" t="e">
        <f>+#REF!</f>
        <v>#REF!</v>
      </c>
      <c r="C38" t="e">
        <f>+CONCATENATE(MID(#REF!,1,2),"0000")</f>
        <v>#REF!</v>
      </c>
      <c r="E38" t="s">
        <v>349</v>
      </c>
      <c r="F38" s="18" t="e">
        <f>+VLOOKUP(#REF!,'EMPRESA- PROGRAMA'!$B$2:$C$24,2,FALSE)</f>
        <v>#REF!</v>
      </c>
      <c r="G38" s="18" t="e">
        <f>+#REF!</f>
        <v>#REF!</v>
      </c>
      <c r="I38" t="s">
        <v>517</v>
      </c>
      <c r="J38" s="21" t="e">
        <f>+#REF!</f>
        <v>#REF!</v>
      </c>
      <c r="K38">
        <v>0</v>
      </c>
      <c r="L38">
        <v>0</v>
      </c>
      <c r="M38" t="e">
        <f t="shared" si="1"/>
        <v>#REF!</v>
      </c>
    </row>
    <row r="39" spans="1:13" ht="12.75">
      <c r="A39" t="e">
        <f>+#REF!</f>
        <v>#REF!</v>
      </c>
      <c r="B39" t="e">
        <f>+#REF!</f>
        <v>#REF!</v>
      </c>
      <c r="C39" t="e">
        <f>+CONCATENATE(MID(#REF!,1,2),"0000")</f>
        <v>#REF!</v>
      </c>
      <c r="E39" t="s">
        <v>349</v>
      </c>
      <c r="F39" s="18" t="e">
        <f>+VLOOKUP(#REF!,'EMPRESA- PROGRAMA'!$B$2:$C$24,2,FALSE)</f>
        <v>#REF!</v>
      </c>
      <c r="G39" s="18" t="e">
        <f>+#REF!</f>
        <v>#REF!</v>
      </c>
      <c r="I39" t="s">
        <v>517</v>
      </c>
      <c r="J39" s="21" t="e">
        <f>+#REF!</f>
        <v>#REF!</v>
      </c>
      <c r="K39">
        <v>0</v>
      </c>
      <c r="L39">
        <v>0</v>
      </c>
      <c r="M39" t="e">
        <f t="shared" si="1"/>
        <v>#REF!</v>
      </c>
    </row>
    <row r="40" spans="1:13" ht="12.75">
      <c r="A40" t="e">
        <f>+#REF!</f>
        <v>#REF!</v>
      </c>
      <c r="B40" t="e">
        <f>+#REF!</f>
        <v>#REF!</v>
      </c>
      <c r="C40" t="e">
        <f>+CONCATENATE(MID(#REF!,1,2),"0000")</f>
        <v>#REF!</v>
      </c>
      <c r="E40" t="s">
        <v>349</v>
      </c>
      <c r="F40" s="18" t="e">
        <f>+VLOOKUP(#REF!,'EMPRESA- PROGRAMA'!$B$2:$C$24,2,FALSE)</f>
        <v>#REF!</v>
      </c>
      <c r="G40" s="18" t="e">
        <f>+#REF!</f>
        <v>#REF!</v>
      </c>
      <c r="I40" t="s">
        <v>517</v>
      </c>
      <c r="J40" s="21" t="e">
        <f>+#REF!</f>
        <v>#REF!</v>
      </c>
      <c r="K40">
        <v>0</v>
      </c>
      <c r="L40">
        <v>0</v>
      </c>
      <c r="M40" t="e">
        <f t="shared" si="1"/>
        <v>#REF!</v>
      </c>
    </row>
    <row r="41" spans="1:13" ht="12.75">
      <c r="A41" t="e">
        <f>+#REF!</f>
        <v>#REF!</v>
      </c>
      <c r="B41" t="e">
        <f>+#REF!</f>
        <v>#REF!</v>
      </c>
      <c r="C41" t="e">
        <f>+CONCATENATE(MID(#REF!,1,2),"0000")</f>
        <v>#REF!</v>
      </c>
      <c r="E41" t="s">
        <v>349</v>
      </c>
      <c r="F41" s="18" t="e">
        <f>+VLOOKUP(#REF!,'EMPRESA- PROGRAMA'!$B$2:$C$24,2,FALSE)</f>
        <v>#REF!</v>
      </c>
      <c r="G41" s="18" t="e">
        <f>+#REF!</f>
        <v>#REF!</v>
      </c>
      <c r="I41" t="s">
        <v>517</v>
      </c>
      <c r="J41" s="21" t="e">
        <f>+#REF!</f>
        <v>#REF!</v>
      </c>
      <c r="K41">
        <v>0</v>
      </c>
      <c r="L41">
        <v>0</v>
      </c>
      <c r="M41" t="e">
        <f t="shared" si="1"/>
        <v>#REF!</v>
      </c>
    </row>
    <row r="42" spans="1:13" ht="12.75">
      <c r="A42" t="e">
        <f>+#REF!</f>
        <v>#REF!</v>
      </c>
      <c r="B42" t="e">
        <f>+#REF!</f>
        <v>#REF!</v>
      </c>
      <c r="C42" t="e">
        <f>+CONCATENATE(MID(#REF!,1,2),"0000")</f>
        <v>#REF!</v>
      </c>
      <c r="E42" t="s">
        <v>349</v>
      </c>
      <c r="F42" s="18" t="e">
        <f>+VLOOKUP(#REF!,'EMPRESA- PROGRAMA'!$B$2:$C$24,2,FALSE)</f>
        <v>#REF!</v>
      </c>
      <c r="G42" s="18" t="e">
        <f>+#REF!</f>
        <v>#REF!</v>
      </c>
      <c r="I42" t="s">
        <v>517</v>
      </c>
      <c r="J42" s="21" t="e">
        <f>+#REF!</f>
        <v>#REF!</v>
      </c>
      <c r="K42">
        <v>0</v>
      </c>
      <c r="L42">
        <v>0</v>
      </c>
      <c r="M42" t="e">
        <f t="shared" si="1"/>
        <v>#REF!</v>
      </c>
    </row>
    <row r="43" spans="1:13" ht="12.75">
      <c r="A43" t="e">
        <f>+#REF!</f>
        <v>#REF!</v>
      </c>
      <c r="B43" t="e">
        <f>+#REF!</f>
        <v>#REF!</v>
      </c>
      <c r="C43" t="e">
        <f>+CONCATENATE(MID(#REF!,1,2),"0000")</f>
        <v>#REF!</v>
      </c>
      <c r="E43" t="s">
        <v>349</v>
      </c>
      <c r="F43" s="18" t="e">
        <f>+VLOOKUP(#REF!,'EMPRESA- PROGRAMA'!$B$2:$C$24,2,FALSE)</f>
        <v>#REF!</v>
      </c>
      <c r="G43" s="18" t="e">
        <f>+#REF!</f>
        <v>#REF!</v>
      </c>
      <c r="I43" t="s">
        <v>517</v>
      </c>
      <c r="J43" s="21" t="e">
        <f>+#REF!</f>
        <v>#REF!</v>
      </c>
      <c r="K43">
        <v>0</v>
      </c>
      <c r="L43">
        <v>0</v>
      </c>
      <c r="M43" t="e">
        <f t="shared" si="1"/>
        <v>#REF!</v>
      </c>
    </row>
    <row r="44" spans="1:13" ht="12.75">
      <c r="A44" t="e">
        <f>+#REF!</f>
        <v>#REF!</v>
      </c>
      <c r="B44" t="e">
        <f>+#REF!</f>
        <v>#REF!</v>
      </c>
      <c r="C44" t="e">
        <f>+CONCATENATE(MID(#REF!,1,2),"0000")</f>
        <v>#REF!</v>
      </c>
      <c r="E44" t="s">
        <v>349</v>
      </c>
      <c r="F44" s="18" t="e">
        <f>+VLOOKUP(#REF!,'EMPRESA- PROGRAMA'!$B$2:$C$24,2,FALSE)</f>
        <v>#REF!</v>
      </c>
      <c r="G44" s="18" t="e">
        <f>+#REF!</f>
        <v>#REF!</v>
      </c>
      <c r="I44" t="s">
        <v>517</v>
      </c>
      <c r="J44" s="21" t="e">
        <f>+#REF!</f>
        <v>#REF!</v>
      </c>
      <c r="K44">
        <v>0</v>
      </c>
      <c r="L44">
        <v>0</v>
      </c>
      <c r="M44" t="e">
        <f t="shared" si="1"/>
        <v>#REF!</v>
      </c>
    </row>
    <row r="45" spans="1:13" ht="12.75">
      <c r="A45" t="e">
        <f>+#REF!</f>
        <v>#REF!</v>
      </c>
      <c r="B45" t="e">
        <f>+#REF!</f>
        <v>#REF!</v>
      </c>
      <c r="C45" t="e">
        <f>+CONCATENATE(MID(#REF!,1,2),"0000")</f>
        <v>#REF!</v>
      </c>
      <c r="E45" t="s">
        <v>349</v>
      </c>
      <c r="F45" s="18" t="e">
        <f>+VLOOKUP(#REF!,'EMPRESA- PROGRAMA'!$B$2:$C$24,2,FALSE)</f>
        <v>#REF!</v>
      </c>
      <c r="G45" s="18" t="e">
        <f>+#REF!</f>
        <v>#REF!</v>
      </c>
      <c r="I45" t="s">
        <v>517</v>
      </c>
      <c r="J45" s="21" t="e">
        <f>+#REF!</f>
        <v>#REF!</v>
      </c>
      <c r="K45">
        <v>0</v>
      </c>
      <c r="L45">
        <v>0</v>
      </c>
      <c r="M45" t="e">
        <f t="shared" si="1"/>
        <v>#REF!</v>
      </c>
    </row>
    <row r="46" spans="1:13" ht="12.75">
      <c r="A46" t="e">
        <f>+#REF!</f>
        <v>#REF!</v>
      </c>
      <c r="B46" t="e">
        <f>+#REF!</f>
        <v>#REF!</v>
      </c>
      <c r="C46" t="e">
        <f>+CONCATENATE(MID(#REF!,1,2),"0000")</f>
        <v>#REF!</v>
      </c>
      <c r="E46" t="s">
        <v>349</v>
      </c>
      <c r="F46" s="18" t="e">
        <f>+VLOOKUP(#REF!,'EMPRESA- PROGRAMA'!$B$2:$C$24,2,FALSE)</f>
        <v>#REF!</v>
      </c>
      <c r="G46" s="18" t="e">
        <f>+#REF!</f>
        <v>#REF!</v>
      </c>
      <c r="I46" t="s">
        <v>517</v>
      </c>
      <c r="J46" s="21" t="e">
        <f>+#REF!</f>
        <v>#REF!</v>
      </c>
      <c r="K46">
        <v>0</v>
      </c>
      <c r="L46">
        <v>0</v>
      </c>
      <c r="M46" t="e">
        <f t="shared" si="1"/>
        <v>#REF!</v>
      </c>
    </row>
    <row r="47" spans="1:13" ht="12.75">
      <c r="A47" t="e">
        <f>+#REF!</f>
        <v>#REF!</v>
      </c>
      <c r="B47" t="e">
        <f>+#REF!</f>
        <v>#REF!</v>
      </c>
      <c r="C47" t="e">
        <f>+CONCATENATE(MID(#REF!,1,2),"0000")</f>
        <v>#REF!</v>
      </c>
      <c r="E47" t="s">
        <v>349</v>
      </c>
      <c r="F47" s="18" t="e">
        <f>+VLOOKUP(#REF!,'EMPRESA- PROGRAMA'!$B$2:$C$24,2,FALSE)</f>
        <v>#REF!</v>
      </c>
      <c r="G47" s="18" t="e">
        <f>+#REF!</f>
        <v>#REF!</v>
      </c>
      <c r="I47" t="s">
        <v>517</v>
      </c>
      <c r="J47" s="21" t="e">
        <f>+#REF!</f>
        <v>#REF!</v>
      </c>
      <c r="K47">
        <v>0</v>
      </c>
      <c r="L47">
        <v>0</v>
      </c>
      <c r="M47" t="e">
        <f t="shared" si="1"/>
        <v>#REF!</v>
      </c>
    </row>
    <row r="48" spans="1:13" ht="12.75">
      <c r="A48" t="e">
        <f>+#REF!</f>
        <v>#REF!</v>
      </c>
      <c r="B48" t="e">
        <f>+#REF!</f>
        <v>#REF!</v>
      </c>
      <c r="C48" t="e">
        <f>+CONCATENATE(MID(#REF!,1,2),"0000")</f>
        <v>#REF!</v>
      </c>
      <c r="E48" t="s">
        <v>349</v>
      </c>
      <c r="F48" s="18" t="e">
        <f>+VLOOKUP(#REF!,'EMPRESA- PROGRAMA'!$B$2:$C$24,2,FALSE)</f>
        <v>#REF!</v>
      </c>
      <c r="G48" s="18" t="e">
        <f>+#REF!</f>
        <v>#REF!</v>
      </c>
      <c r="I48" t="s">
        <v>517</v>
      </c>
      <c r="J48" s="21" t="e">
        <f>+#REF!</f>
        <v>#REF!</v>
      </c>
      <c r="K48">
        <v>0</v>
      </c>
      <c r="L48">
        <v>0</v>
      </c>
      <c r="M48" t="e">
        <f t="shared" si="1"/>
        <v>#REF!</v>
      </c>
    </row>
    <row r="49" spans="1:13" ht="12.75">
      <c r="A49" t="e">
        <f>+#REF!</f>
        <v>#REF!</v>
      </c>
      <c r="B49" t="e">
        <f>+#REF!</f>
        <v>#REF!</v>
      </c>
      <c r="C49" t="e">
        <f>+CONCATENATE(MID(#REF!,1,2),"0000")</f>
        <v>#REF!</v>
      </c>
      <c r="E49" t="s">
        <v>349</v>
      </c>
      <c r="F49" s="18" t="e">
        <f>+VLOOKUP(#REF!,'EMPRESA- PROGRAMA'!$B$2:$C$24,2,FALSE)</f>
        <v>#REF!</v>
      </c>
      <c r="G49" s="18" t="e">
        <f>+#REF!</f>
        <v>#REF!</v>
      </c>
      <c r="I49" t="s">
        <v>517</v>
      </c>
      <c r="J49" s="21" t="e">
        <f>+#REF!</f>
        <v>#REF!</v>
      </c>
      <c r="K49">
        <v>0</v>
      </c>
      <c r="L49">
        <v>0</v>
      </c>
      <c r="M49" t="e">
        <f t="shared" si="1"/>
        <v>#REF!</v>
      </c>
    </row>
    <row r="50" spans="1:13" ht="12.75">
      <c r="A50" t="e">
        <f>+#REF!</f>
        <v>#REF!</v>
      </c>
      <c r="B50" t="e">
        <f>+#REF!</f>
        <v>#REF!</v>
      </c>
      <c r="C50" t="e">
        <f>+CONCATENATE(MID(#REF!,1,2),"0000")</f>
        <v>#REF!</v>
      </c>
      <c r="E50" t="s">
        <v>349</v>
      </c>
      <c r="F50" s="18" t="e">
        <f>+VLOOKUP(#REF!,'EMPRESA- PROGRAMA'!$B$2:$C$24,2,FALSE)</f>
        <v>#REF!</v>
      </c>
      <c r="G50" s="18" t="e">
        <f>+#REF!</f>
        <v>#REF!</v>
      </c>
      <c r="I50" t="s">
        <v>517</v>
      </c>
      <c r="J50" s="21" t="e">
        <f>+#REF!</f>
        <v>#REF!</v>
      </c>
      <c r="K50">
        <v>0</v>
      </c>
      <c r="L50">
        <v>0</v>
      </c>
      <c r="M50" t="e">
        <f t="shared" si="1"/>
        <v>#REF!</v>
      </c>
    </row>
    <row r="51" spans="1:13" ht="12.75">
      <c r="A51" t="e">
        <f>+#REF!</f>
        <v>#REF!</v>
      </c>
      <c r="B51" t="e">
        <f>+#REF!</f>
        <v>#REF!</v>
      </c>
      <c r="C51" t="e">
        <f>+CONCATENATE(MID(#REF!,1,2),"0000")</f>
        <v>#REF!</v>
      </c>
      <c r="E51" t="s">
        <v>349</v>
      </c>
      <c r="F51" s="18" t="e">
        <f>+VLOOKUP(#REF!,'EMPRESA- PROGRAMA'!$B$2:$C$24,2,FALSE)</f>
        <v>#REF!</v>
      </c>
      <c r="G51" s="18" t="e">
        <f>+#REF!</f>
        <v>#REF!</v>
      </c>
      <c r="I51" t="s">
        <v>517</v>
      </c>
      <c r="J51" s="21" t="e">
        <f>+#REF!</f>
        <v>#REF!</v>
      </c>
      <c r="K51">
        <v>0</v>
      </c>
      <c r="L51">
        <v>0</v>
      </c>
      <c r="M51" t="e">
        <f t="shared" si="1"/>
        <v>#REF!</v>
      </c>
    </row>
    <row r="52" spans="1:13" ht="12.75">
      <c r="A52" t="e">
        <f>+#REF!</f>
        <v>#REF!</v>
      </c>
      <c r="B52" t="e">
        <f>+#REF!</f>
        <v>#REF!</v>
      </c>
      <c r="C52" t="e">
        <f>+CONCATENATE(MID(#REF!,1,2),"0000")</f>
        <v>#REF!</v>
      </c>
      <c r="E52" t="s">
        <v>349</v>
      </c>
      <c r="F52" s="18" t="e">
        <f>+VLOOKUP(#REF!,'EMPRESA- PROGRAMA'!$B$2:$C$24,2,FALSE)</f>
        <v>#REF!</v>
      </c>
      <c r="G52" s="18" t="e">
        <f>+#REF!</f>
        <v>#REF!</v>
      </c>
      <c r="I52" t="s">
        <v>517</v>
      </c>
      <c r="J52" s="21" t="e">
        <f>+#REF!</f>
        <v>#REF!</v>
      </c>
      <c r="K52">
        <v>0</v>
      </c>
      <c r="L52">
        <v>0</v>
      </c>
      <c r="M52" t="e">
        <f t="shared" si="1"/>
        <v>#REF!</v>
      </c>
    </row>
    <row r="53" spans="1:13" ht="12.75">
      <c r="A53" t="e">
        <f>+#REF!</f>
        <v>#REF!</v>
      </c>
      <c r="B53" t="e">
        <f>+#REF!</f>
        <v>#REF!</v>
      </c>
      <c r="C53" t="e">
        <f>+CONCATENATE(MID(#REF!,1,2),"0000")</f>
        <v>#REF!</v>
      </c>
      <c r="E53" t="s">
        <v>349</v>
      </c>
      <c r="F53" s="18" t="e">
        <f>+VLOOKUP(#REF!,'EMPRESA- PROGRAMA'!$B$2:$C$24,2,FALSE)</f>
        <v>#REF!</v>
      </c>
      <c r="G53" s="18" t="e">
        <f>+#REF!</f>
        <v>#REF!</v>
      </c>
      <c r="I53" t="s">
        <v>517</v>
      </c>
      <c r="J53" s="21" t="e">
        <f>+#REF!</f>
        <v>#REF!</v>
      </c>
      <c r="K53">
        <v>0</v>
      </c>
      <c r="L53">
        <v>0</v>
      </c>
      <c r="M53" t="e">
        <f t="shared" si="1"/>
        <v>#REF!</v>
      </c>
    </row>
    <row r="54" spans="1:13" ht="12.75">
      <c r="A54" t="e">
        <f>+#REF!</f>
        <v>#REF!</v>
      </c>
      <c r="B54" t="e">
        <f>+#REF!</f>
        <v>#REF!</v>
      </c>
      <c r="C54" t="e">
        <f>+CONCATENATE(MID(#REF!,1,2),"0000")</f>
        <v>#REF!</v>
      </c>
      <c r="E54" t="s">
        <v>349</v>
      </c>
      <c r="F54" s="18" t="e">
        <f>+VLOOKUP(#REF!,'EMPRESA- PROGRAMA'!$B$2:$C$24,2,FALSE)</f>
        <v>#REF!</v>
      </c>
      <c r="G54" s="18" t="e">
        <f>+#REF!</f>
        <v>#REF!</v>
      </c>
      <c r="I54" t="s">
        <v>517</v>
      </c>
      <c r="J54" s="21" t="e">
        <f>+#REF!</f>
        <v>#REF!</v>
      </c>
      <c r="K54">
        <v>0</v>
      </c>
      <c r="L54">
        <v>0</v>
      </c>
      <c r="M54" t="e">
        <f t="shared" si="1"/>
        <v>#REF!</v>
      </c>
    </row>
    <row r="55" spans="1:13" ht="12.75">
      <c r="A55" t="e">
        <f>+#REF!</f>
        <v>#REF!</v>
      </c>
      <c r="B55" t="e">
        <f>+#REF!</f>
        <v>#REF!</v>
      </c>
      <c r="C55" t="e">
        <f>+CONCATENATE(MID(#REF!,1,2),"0000")</f>
        <v>#REF!</v>
      </c>
      <c r="E55" t="s">
        <v>349</v>
      </c>
      <c r="F55" s="18" t="e">
        <f>+VLOOKUP(#REF!,'EMPRESA- PROGRAMA'!$B$2:$C$24,2,FALSE)</f>
        <v>#REF!</v>
      </c>
      <c r="G55" s="18" t="e">
        <f>+#REF!</f>
        <v>#REF!</v>
      </c>
      <c r="I55" t="s">
        <v>517</v>
      </c>
      <c r="J55" s="21" t="e">
        <f>+#REF!</f>
        <v>#REF!</v>
      </c>
      <c r="K55">
        <v>0</v>
      </c>
      <c r="L55">
        <v>0</v>
      </c>
      <c r="M55" t="e">
        <f t="shared" si="1"/>
        <v>#REF!</v>
      </c>
    </row>
    <row r="56" spans="1:13" ht="12.75">
      <c r="A56" t="e">
        <f>+#REF!</f>
        <v>#REF!</v>
      </c>
      <c r="B56" t="e">
        <f>+#REF!</f>
        <v>#REF!</v>
      </c>
      <c r="C56" t="e">
        <f>+CONCATENATE(MID(#REF!,1,2),"0000")</f>
        <v>#REF!</v>
      </c>
      <c r="E56" t="s">
        <v>349</v>
      </c>
      <c r="F56" s="18" t="e">
        <f>+VLOOKUP(#REF!,'EMPRESA- PROGRAMA'!$B$2:$C$24,2,FALSE)</f>
        <v>#REF!</v>
      </c>
      <c r="G56" s="18" t="e">
        <f>+#REF!</f>
        <v>#REF!</v>
      </c>
      <c r="I56" t="s">
        <v>517</v>
      </c>
      <c r="J56" s="21" t="e">
        <f>+#REF!</f>
        <v>#REF!</v>
      </c>
      <c r="K56">
        <v>0</v>
      </c>
      <c r="L56">
        <v>0</v>
      </c>
      <c r="M56" t="e">
        <f t="shared" si="1"/>
        <v>#REF!</v>
      </c>
    </row>
    <row r="57" spans="1:13" ht="12.75">
      <c r="A57" t="e">
        <f>+#REF!</f>
        <v>#REF!</v>
      </c>
      <c r="B57" t="e">
        <f>+#REF!</f>
        <v>#REF!</v>
      </c>
      <c r="C57" t="e">
        <f>+CONCATENATE(MID(#REF!,1,2),"0000")</f>
        <v>#REF!</v>
      </c>
      <c r="E57" t="s">
        <v>349</v>
      </c>
      <c r="F57" s="18" t="e">
        <f>+VLOOKUP(#REF!,'EMPRESA- PROGRAMA'!$B$2:$C$24,2,FALSE)</f>
        <v>#REF!</v>
      </c>
      <c r="G57" s="18" t="e">
        <f>+#REF!</f>
        <v>#REF!</v>
      </c>
      <c r="I57" t="s">
        <v>517</v>
      </c>
      <c r="J57" s="21" t="e">
        <f>+#REF!</f>
        <v>#REF!</v>
      </c>
      <c r="K57">
        <v>0</v>
      </c>
      <c r="L57">
        <v>0</v>
      </c>
      <c r="M57" t="e">
        <f t="shared" si="1"/>
        <v>#REF!</v>
      </c>
    </row>
    <row r="58" spans="1:13" ht="12.75">
      <c r="A58" t="e">
        <f>+#REF!</f>
        <v>#REF!</v>
      </c>
      <c r="B58" t="e">
        <f>+#REF!</f>
        <v>#REF!</v>
      </c>
      <c r="C58" t="e">
        <f>+CONCATENATE(MID(#REF!,1,2),"0000")</f>
        <v>#REF!</v>
      </c>
      <c r="E58" t="s">
        <v>349</v>
      </c>
      <c r="F58" s="18" t="e">
        <f>+VLOOKUP(#REF!,'EMPRESA- PROGRAMA'!$B$2:$C$24,2,FALSE)</f>
        <v>#REF!</v>
      </c>
      <c r="G58" s="18" t="e">
        <f>+#REF!</f>
        <v>#REF!</v>
      </c>
      <c r="I58" t="s">
        <v>517</v>
      </c>
      <c r="J58" s="21" t="e">
        <f>+#REF!</f>
        <v>#REF!</v>
      </c>
      <c r="K58">
        <v>0</v>
      </c>
      <c r="L58">
        <v>0</v>
      </c>
      <c r="M58" t="e">
        <f t="shared" si="1"/>
        <v>#REF!</v>
      </c>
    </row>
    <row r="59" spans="1:13" ht="12.75">
      <c r="A59" t="e">
        <f>+#REF!</f>
        <v>#REF!</v>
      </c>
      <c r="B59" t="e">
        <f>+#REF!</f>
        <v>#REF!</v>
      </c>
      <c r="C59" t="e">
        <f>+CONCATENATE(MID(#REF!,1,2),"0000")</f>
        <v>#REF!</v>
      </c>
      <c r="E59" t="s">
        <v>349</v>
      </c>
      <c r="F59" s="18" t="e">
        <f>+VLOOKUP(#REF!,'EMPRESA- PROGRAMA'!$B$2:$C$24,2,FALSE)</f>
        <v>#REF!</v>
      </c>
      <c r="G59" s="18" t="e">
        <f>+#REF!</f>
        <v>#REF!</v>
      </c>
      <c r="I59" t="s">
        <v>517</v>
      </c>
      <c r="J59" s="21" t="e">
        <f>+#REF!</f>
        <v>#REF!</v>
      </c>
      <c r="K59">
        <v>0</v>
      </c>
      <c r="L59">
        <v>0</v>
      </c>
      <c r="M59" t="e">
        <f t="shared" si="1"/>
        <v>#REF!</v>
      </c>
    </row>
    <row r="60" spans="1:13" ht="12.75">
      <c r="A60" t="e">
        <f>+#REF!</f>
        <v>#REF!</v>
      </c>
      <c r="B60" t="e">
        <f>+#REF!</f>
        <v>#REF!</v>
      </c>
      <c r="C60" t="e">
        <f>+CONCATENATE(MID(#REF!,1,2),"0000")</f>
        <v>#REF!</v>
      </c>
      <c r="E60" t="s">
        <v>349</v>
      </c>
      <c r="F60" s="18" t="e">
        <f>+VLOOKUP(#REF!,'EMPRESA- PROGRAMA'!$B$2:$C$24,2,FALSE)</f>
        <v>#REF!</v>
      </c>
      <c r="G60" s="18" t="e">
        <f>+#REF!</f>
        <v>#REF!</v>
      </c>
      <c r="I60" t="s">
        <v>517</v>
      </c>
      <c r="J60" s="21" t="e">
        <f>+#REF!</f>
        <v>#REF!</v>
      </c>
      <c r="K60">
        <v>0</v>
      </c>
      <c r="L60">
        <v>0</v>
      </c>
      <c r="M60" t="e">
        <f t="shared" si="1"/>
        <v>#REF!</v>
      </c>
    </row>
    <row r="61" spans="1:13" ht="12.75">
      <c r="A61" t="e">
        <f>+#REF!</f>
        <v>#REF!</v>
      </c>
      <c r="B61" t="e">
        <f>+#REF!</f>
        <v>#REF!</v>
      </c>
      <c r="C61" t="e">
        <f>+CONCATENATE(MID(#REF!,1,2),"0000")</f>
        <v>#REF!</v>
      </c>
      <c r="E61" t="s">
        <v>349</v>
      </c>
      <c r="F61" s="18" t="e">
        <f>+VLOOKUP(#REF!,'EMPRESA- PROGRAMA'!$B$2:$C$24,2,FALSE)</f>
        <v>#REF!</v>
      </c>
      <c r="G61" s="18" t="e">
        <f>+#REF!</f>
        <v>#REF!</v>
      </c>
      <c r="I61" t="s">
        <v>517</v>
      </c>
      <c r="J61" s="21" t="e">
        <f>+#REF!</f>
        <v>#REF!</v>
      </c>
      <c r="K61">
        <v>0</v>
      </c>
      <c r="L61">
        <v>0</v>
      </c>
      <c r="M61" t="e">
        <f t="shared" si="1"/>
        <v>#REF!</v>
      </c>
    </row>
    <row r="62" spans="1:13" ht="12.75">
      <c r="A62" t="e">
        <f>+#REF!</f>
        <v>#REF!</v>
      </c>
      <c r="B62" t="e">
        <f>+#REF!</f>
        <v>#REF!</v>
      </c>
      <c r="C62" t="e">
        <f>+CONCATENATE(MID(#REF!,1,2),"0000")</f>
        <v>#REF!</v>
      </c>
      <c r="E62" t="s">
        <v>349</v>
      </c>
      <c r="F62" s="18" t="e">
        <f>+VLOOKUP(#REF!,'EMPRESA- PROGRAMA'!$B$2:$C$24,2,FALSE)</f>
        <v>#REF!</v>
      </c>
      <c r="G62" s="18" t="e">
        <f>+#REF!</f>
        <v>#REF!</v>
      </c>
      <c r="I62" t="s">
        <v>517</v>
      </c>
      <c r="J62" s="21" t="e">
        <f>+#REF!</f>
        <v>#REF!</v>
      </c>
      <c r="K62">
        <v>0</v>
      </c>
      <c r="L62">
        <v>0</v>
      </c>
      <c r="M62" t="e">
        <f t="shared" si="1"/>
        <v>#REF!</v>
      </c>
    </row>
    <row r="63" spans="1:13" ht="12.75">
      <c r="A63" t="e">
        <f>+#REF!</f>
        <v>#REF!</v>
      </c>
      <c r="B63" t="e">
        <f>+#REF!</f>
        <v>#REF!</v>
      </c>
      <c r="C63" t="e">
        <f>+CONCATENATE(MID(#REF!,1,2),"0000")</f>
        <v>#REF!</v>
      </c>
      <c r="E63" t="s">
        <v>349</v>
      </c>
      <c r="F63" s="18" t="e">
        <f>+VLOOKUP(#REF!,'EMPRESA- PROGRAMA'!$B$2:$C$24,2,FALSE)</f>
        <v>#REF!</v>
      </c>
      <c r="G63" s="18" t="e">
        <f>+#REF!</f>
        <v>#REF!</v>
      </c>
      <c r="I63" t="s">
        <v>517</v>
      </c>
      <c r="J63" s="21" t="e">
        <f>+#REF!</f>
        <v>#REF!</v>
      </c>
      <c r="K63">
        <v>0</v>
      </c>
      <c r="L63">
        <v>0</v>
      </c>
      <c r="M63" t="e">
        <f t="shared" si="1"/>
        <v>#REF!</v>
      </c>
    </row>
    <row r="64" spans="1:13" ht="12.75">
      <c r="A64" t="e">
        <f>+#REF!</f>
        <v>#REF!</v>
      </c>
      <c r="B64" t="e">
        <f>+#REF!</f>
        <v>#REF!</v>
      </c>
      <c r="C64" t="e">
        <f>+CONCATENATE(MID(#REF!,1,2),"0000")</f>
        <v>#REF!</v>
      </c>
      <c r="E64" t="s">
        <v>349</v>
      </c>
      <c r="F64" s="18" t="e">
        <f>+VLOOKUP(#REF!,'EMPRESA- PROGRAMA'!$B$2:$C$24,2,FALSE)</f>
        <v>#REF!</v>
      </c>
      <c r="G64" s="18" t="e">
        <f>+#REF!</f>
        <v>#REF!</v>
      </c>
      <c r="I64" t="s">
        <v>517</v>
      </c>
      <c r="J64" s="21" t="e">
        <f>+#REF!</f>
        <v>#REF!</v>
      </c>
      <c r="K64">
        <v>0</v>
      </c>
      <c r="L64">
        <v>0</v>
      </c>
      <c r="M64" t="e">
        <f t="shared" si="1"/>
        <v>#REF!</v>
      </c>
    </row>
    <row r="65" spans="1:13" ht="12.75">
      <c r="A65" t="e">
        <f>+#REF!</f>
        <v>#REF!</v>
      </c>
      <c r="B65" t="e">
        <f>+#REF!</f>
        <v>#REF!</v>
      </c>
      <c r="C65" t="e">
        <f>+CONCATENATE(MID(#REF!,1,2),"0000")</f>
        <v>#REF!</v>
      </c>
      <c r="E65" t="s">
        <v>349</v>
      </c>
      <c r="F65" s="18" t="e">
        <f>+VLOOKUP(#REF!,'EMPRESA- PROGRAMA'!$B$2:$C$24,2,FALSE)</f>
        <v>#REF!</v>
      </c>
      <c r="G65" s="18" t="str">
        <f>+"09200"</f>
        <v>09200</v>
      </c>
      <c r="I65" t="s">
        <v>517</v>
      </c>
      <c r="J65" t="e">
        <f>+#REF!</f>
        <v>#REF!</v>
      </c>
      <c r="K65">
        <v>0</v>
      </c>
      <c r="L65">
        <v>0</v>
      </c>
      <c r="M65" t="e">
        <f aca="true" t="shared" si="2" ref="M65:M95">+J65</f>
        <v>#REF!</v>
      </c>
    </row>
    <row r="66" spans="1:13" ht="12.75">
      <c r="A66" t="e">
        <f>+#REF!</f>
        <v>#REF!</v>
      </c>
      <c r="B66" t="e">
        <f>+#REF!</f>
        <v>#REF!</v>
      </c>
      <c r="C66" t="e">
        <f>+CONCATENATE(MID(#REF!,1,2),"0000")</f>
        <v>#REF!</v>
      </c>
      <c r="E66" t="s">
        <v>349</v>
      </c>
      <c r="F66" s="18" t="e">
        <f>+VLOOKUP(#REF!,'EMPRESA- PROGRAMA'!$B$2:$C$24,2,FALSE)</f>
        <v>#REF!</v>
      </c>
      <c r="G66" s="18" t="str">
        <f aca="true" t="shared" si="3" ref="G66:G95">+"09200"</f>
        <v>09200</v>
      </c>
      <c r="I66" t="s">
        <v>517</v>
      </c>
      <c r="J66" t="e">
        <f>+#REF!</f>
        <v>#REF!</v>
      </c>
      <c r="K66">
        <v>0</v>
      </c>
      <c r="L66">
        <v>0</v>
      </c>
      <c r="M66" t="e">
        <f t="shared" si="2"/>
        <v>#REF!</v>
      </c>
    </row>
    <row r="67" spans="1:13" ht="12.75">
      <c r="A67" t="e">
        <f>+#REF!</f>
        <v>#REF!</v>
      </c>
      <c r="B67" t="e">
        <f>+#REF!</f>
        <v>#REF!</v>
      </c>
      <c r="C67" t="e">
        <f>+CONCATENATE(MID(#REF!,1,2),"0000")</f>
        <v>#REF!</v>
      </c>
      <c r="E67" t="s">
        <v>349</v>
      </c>
      <c r="F67" s="18" t="e">
        <f>+VLOOKUP(#REF!,'EMPRESA- PROGRAMA'!$B$2:$C$24,2,FALSE)</f>
        <v>#REF!</v>
      </c>
      <c r="G67" s="18" t="str">
        <f t="shared" si="3"/>
        <v>09200</v>
      </c>
      <c r="I67" t="s">
        <v>517</v>
      </c>
      <c r="J67" t="e">
        <f>+#REF!</f>
        <v>#REF!</v>
      </c>
      <c r="K67">
        <v>0</v>
      </c>
      <c r="L67">
        <v>0</v>
      </c>
      <c r="M67" t="e">
        <f t="shared" si="2"/>
        <v>#REF!</v>
      </c>
    </row>
    <row r="68" spans="1:13" ht="12.75">
      <c r="A68" t="e">
        <f>+#REF!</f>
        <v>#REF!</v>
      </c>
      <c r="B68" t="e">
        <f>+#REF!</f>
        <v>#REF!</v>
      </c>
      <c r="C68" t="e">
        <f>+CONCATENATE(MID(#REF!,1,2),"0000")</f>
        <v>#REF!</v>
      </c>
      <c r="E68" t="s">
        <v>349</v>
      </c>
      <c r="F68" s="18" t="e">
        <f>+VLOOKUP(#REF!,'EMPRESA- PROGRAMA'!$B$2:$C$24,2,FALSE)</f>
        <v>#REF!</v>
      </c>
      <c r="G68" s="18" t="str">
        <f t="shared" si="3"/>
        <v>09200</v>
      </c>
      <c r="I68" t="s">
        <v>517</v>
      </c>
      <c r="J68" t="e">
        <f>+#REF!</f>
        <v>#REF!</v>
      </c>
      <c r="K68">
        <v>0</v>
      </c>
      <c r="L68">
        <v>0</v>
      </c>
      <c r="M68" t="e">
        <f t="shared" si="2"/>
        <v>#REF!</v>
      </c>
    </row>
    <row r="69" spans="1:13" ht="12.75">
      <c r="A69" t="e">
        <f>+#REF!</f>
        <v>#REF!</v>
      </c>
      <c r="B69" t="e">
        <f>+#REF!</f>
        <v>#REF!</v>
      </c>
      <c r="C69" t="e">
        <f>+CONCATENATE(MID(#REF!,1,2),"0000")</f>
        <v>#REF!</v>
      </c>
      <c r="E69" t="s">
        <v>349</v>
      </c>
      <c r="F69" s="18" t="e">
        <f>+VLOOKUP(#REF!,'EMPRESA- PROGRAMA'!$B$2:$C$24,2,FALSE)</f>
        <v>#REF!</v>
      </c>
      <c r="G69" s="18" t="str">
        <f t="shared" si="3"/>
        <v>09200</v>
      </c>
      <c r="I69" t="s">
        <v>517</v>
      </c>
      <c r="J69" t="e">
        <f>+#REF!</f>
        <v>#REF!</v>
      </c>
      <c r="K69">
        <v>0</v>
      </c>
      <c r="L69">
        <v>0</v>
      </c>
      <c r="M69" t="e">
        <f t="shared" si="2"/>
        <v>#REF!</v>
      </c>
    </row>
    <row r="70" spans="1:13" ht="12.75">
      <c r="A70" t="e">
        <f>+#REF!</f>
        <v>#REF!</v>
      </c>
      <c r="B70" t="e">
        <f>+#REF!</f>
        <v>#REF!</v>
      </c>
      <c r="C70" t="e">
        <f>+CONCATENATE(MID(#REF!,1,2),"0000")</f>
        <v>#REF!</v>
      </c>
      <c r="E70" t="s">
        <v>349</v>
      </c>
      <c r="F70" s="18" t="e">
        <f>+VLOOKUP(#REF!,'EMPRESA- PROGRAMA'!$B$2:$C$24,2,FALSE)</f>
        <v>#REF!</v>
      </c>
      <c r="G70" s="18" t="str">
        <f t="shared" si="3"/>
        <v>09200</v>
      </c>
      <c r="I70" t="s">
        <v>517</v>
      </c>
      <c r="J70" t="e">
        <f>+#REF!</f>
        <v>#REF!</v>
      </c>
      <c r="K70">
        <v>0</v>
      </c>
      <c r="L70">
        <v>0</v>
      </c>
      <c r="M70" t="e">
        <f t="shared" si="2"/>
        <v>#REF!</v>
      </c>
    </row>
    <row r="71" spans="1:13" ht="12.75">
      <c r="A71" t="e">
        <f>+#REF!</f>
        <v>#REF!</v>
      </c>
      <c r="B71" t="e">
        <f>+#REF!</f>
        <v>#REF!</v>
      </c>
      <c r="C71" t="e">
        <f>+CONCATENATE(MID(#REF!,1,2),"0000")</f>
        <v>#REF!</v>
      </c>
      <c r="E71" t="s">
        <v>349</v>
      </c>
      <c r="F71" s="18" t="e">
        <f>+VLOOKUP(#REF!,'EMPRESA- PROGRAMA'!$B$2:$C$24,2,FALSE)</f>
        <v>#REF!</v>
      </c>
      <c r="G71" s="18" t="str">
        <f t="shared" si="3"/>
        <v>09200</v>
      </c>
      <c r="I71" t="s">
        <v>517</v>
      </c>
      <c r="J71" t="e">
        <f>+#REF!</f>
        <v>#REF!</v>
      </c>
      <c r="K71">
        <v>0</v>
      </c>
      <c r="L71">
        <v>0</v>
      </c>
      <c r="M71" t="e">
        <f t="shared" si="2"/>
        <v>#REF!</v>
      </c>
    </row>
    <row r="72" spans="1:13" ht="12.75">
      <c r="A72" t="e">
        <f>+#REF!</f>
        <v>#REF!</v>
      </c>
      <c r="B72" t="e">
        <f>+#REF!</f>
        <v>#REF!</v>
      </c>
      <c r="C72" t="e">
        <f>+CONCATENATE(MID(#REF!,1,2),"0000")</f>
        <v>#REF!</v>
      </c>
      <c r="E72" t="s">
        <v>349</v>
      </c>
      <c r="F72" s="18" t="e">
        <f>+VLOOKUP(#REF!,'EMPRESA- PROGRAMA'!$B$2:$C$24,2,FALSE)</f>
        <v>#REF!</v>
      </c>
      <c r="G72" s="18" t="str">
        <f t="shared" si="3"/>
        <v>09200</v>
      </c>
      <c r="I72" t="s">
        <v>517</v>
      </c>
      <c r="J72" t="e">
        <f>+#REF!</f>
        <v>#REF!</v>
      </c>
      <c r="K72">
        <v>0</v>
      </c>
      <c r="L72">
        <v>0</v>
      </c>
      <c r="M72" t="e">
        <f t="shared" si="2"/>
        <v>#REF!</v>
      </c>
    </row>
    <row r="73" spans="1:13" ht="12.75">
      <c r="A73" t="e">
        <f>+#REF!</f>
        <v>#REF!</v>
      </c>
      <c r="B73" t="e">
        <f>+#REF!</f>
        <v>#REF!</v>
      </c>
      <c r="C73" t="e">
        <f>+CONCATENATE(MID(#REF!,1,2),"0000")</f>
        <v>#REF!</v>
      </c>
      <c r="E73" t="s">
        <v>349</v>
      </c>
      <c r="F73" s="18" t="e">
        <f>+VLOOKUP(#REF!,'EMPRESA- PROGRAMA'!$B$2:$C$24,2,FALSE)</f>
        <v>#REF!</v>
      </c>
      <c r="G73" s="18" t="str">
        <f t="shared" si="3"/>
        <v>09200</v>
      </c>
      <c r="I73" t="s">
        <v>517</v>
      </c>
      <c r="J73" t="e">
        <f>+#REF!</f>
        <v>#REF!</v>
      </c>
      <c r="K73">
        <v>0</v>
      </c>
      <c r="L73">
        <v>0</v>
      </c>
      <c r="M73" t="e">
        <f t="shared" si="2"/>
        <v>#REF!</v>
      </c>
    </row>
    <row r="74" spans="1:13" ht="12.75">
      <c r="A74" t="e">
        <f>+#REF!</f>
        <v>#REF!</v>
      </c>
      <c r="B74" t="e">
        <f>+#REF!</f>
        <v>#REF!</v>
      </c>
      <c r="C74" t="e">
        <f>+CONCATENATE(MID(#REF!,1,2),"0000")</f>
        <v>#REF!</v>
      </c>
      <c r="E74" t="s">
        <v>349</v>
      </c>
      <c r="F74" s="18" t="e">
        <f>+VLOOKUP(#REF!,'EMPRESA- PROGRAMA'!$B$2:$C$24,2,FALSE)</f>
        <v>#REF!</v>
      </c>
      <c r="G74" s="18" t="str">
        <f t="shared" si="3"/>
        <v>09200</v>
      </c>
      <c r="I74" t="s">
        <v>517</v>
      </c>
      <c r="J74" t="e">
        <f>+#REF!</f>
        <v>#REF!</v>
      </c>
      <c r="K74">
        <v>0</v>
      </c>
      <c r="L74">
        <v>0</v>
      </c>
      <c r="M74" t="e">
        <f t="shared" si="2"/>
        <v>#REF!</v>
      </c>
    </row>
    <row r="75" spans="1:13" ht="12.75">
      <c r="A75" t="e">
        <f>+#REF!</f>
        <v>#REF!</v>
      </c>
      <c r="B75" t="e">
        <f>+#REF!</f>
        <v>#REF!</v>
      </c>
      <c r="C75" t="e">
        <f>+CONCATENATE(MID(#REF!,1,2),"0000")</f>
        <v>#REF!</v>
      </c>
      <c r="E75" t="s">
        <v>349</v>
      </c>
      <c r="F75" s="18" t="e">
        <f>+VLOOKUP(#REF!,'EMPRESA- PROGRAMA'!$B$2:$C$24,2,FALSE)</f>
        <v>#REF!</v>
      </c>
      <c r="G75" s="18" t="str">
        <f t="shared" si="3"/>
        <v>09200</v>
      </c>
      <c r="I75" t="s">
        <v>517</v>
      </c>
      <c r="J75" t="e">
        <f>+#REF!</f>
        <v>#REF!</v>
      </c>
      <c r="K75">
        <v>0</v>
      </c>
      <c r="L75">
        <v>0</v>
      </c>
      <c r="M75" t="e">
        <f t="shared" si="2"/>
        <v>#REF!</v>
      </c>
    </row>
    <row r="76" spans="1:13" ht="12.75">
      <c r="A76" t="e">
        <f>+#REF!</f>
        <v>#REF!</v>
      </c>
      <c r="B76" t="e">
        <f>+#REF!</f>
        <v>#REF!</v>
      </c>
      <c r="C76" t="e">
        <f>+CONCATENATE(MID(#REF!,1,2),"0000")</f>
        <v>#REF!</v>
      </c>
      <c r="E76" t="s">
        <v>349</v>
      </c>
      <c r="F76" s="18" t="e">
        <f>+VLOOKUP(#REF!,'EMPRESA- PROGRAMA'!$B$2:$C$24,2,FALSE)</f>
        <v>#REF!</v>
      </c>
      <c r="G76" s="18" t="str">
        <f t="shared" si="3"/>
        <v>09200</v>
      </c>
      <c r="I76" t="s">
        <v>517</v>
      </c>
      <c r="J76" t="e">
        <f>+#REF!</f>
        <v>#REF!</v>
      </c>
      <c r="K76">
        <v>0</v>
      </c>
      <c r="L76">
        <v>0</v>
      </c>
      <c r="M76" t="e">
        <f t="shared" si="2"/>
        <v>#REF!</v>
      </c>
    </row>
    <row r="77" spans="1:13" ht="12.75">
      <c r="A77" t="e">
        <f>+#REF!</f>
        <v>#REF!</v>
      </c>
      <c r="B77" t="e">
        <f>+#REF!</f>
        <v>#REF!</v>
      </c>
      <c r="C77" t="e">
        <f>+CONCATENATE(MID(#REF!,1,2),"0000")</f>
        <v>#REF!</v>
      </c>
      <c r="E77" t="s">
        <v>349</v>
      </c>
      <c r="F77" s="18" t="e">
        <f>+VLOOKUP(#REF!,'EMPRESA- PROGRAMA'!$B$2:$C$24,2,FALSE)</f>
        <v>#REF!</v>
      </c>
      <c r="G77" s="18" t="str">
        <f t="shared" si="3"/>
        <v>09200</v>
      </c>
      <c r="I77" t="s">
        <v>517</v>
      </c>
      <c r="J77" t="e">
        <f>+#REF!</f>
        <v>#REF!</v>
      </c>
      <c r="K77">
        <v>0</v>
      </c>
      <c r="L77">
        <v>0</v>
      </c>
      <c r="M77" t="e">
        <f t="shared" si="2"/>
        <v>#REF!</v>
      </c>
    </row>
    <row r="78" spans="1:13" ht="12.75">
      <c r="A78" t="e">
        <f>+#REF!</f>
        <v>#REF!</v>
      </c>
      <c r="B78" t="e">
        <f>+#REF!</f>
        <v>#REF!</v>
      </c>
      <c r="C78" t="e">
        <f>+CONCATENATE(MID(#REF!,1,2),"0000")</f>
        <v>#REF!</v>
      </c>
      <c r="E78" t="s">
        <v>349</v>
      </c>
      <c r="F78" s="18" t="e">
        <f>+VLOOKUP(#REF!,'EMPRESA- PROGRAMA'!$B$2:$C$24,2,FALSE)</f>
        <v>#REF!</v>
      </c>
      <c r="G78" s="18" t="str">
        <f t="shared" si="3"/>
        <v>09200</v>
      </c>
      <c r="I78" t="s">
        <v>517</v>
      </c>
      <c r="J78" t="e">
        <f>+#REF!</f>
        <v>#REF!</v>
      </c>
      <c r="K78">
        <v>0</v>
      </c>
      <c r="L78">
        <v>0</v>
      </c>
      <c r="M78" t="e">
        <f t="shared" si="2"/>
        <v>#REF!</v>
      </c>
    </row>
    <row r="79" spans="1:13" ht="12.75">
      <c r="A79" t="e">
        <f>+#REF!</f>
        <v>#REF!</v>
      </c>
      <c r="B79" t="e">
        <f>+#REF!</f>
        <v>#REF!</v>
      </c>
      <c r="C79" t="e">
        <f>+CONCATENATE(MID(#REF!,1,2),"0000")</f>
        <v>#REF!</v>
      </c>
      <c r="E79" t="s">
        <v>349</v>
      </c>
      <c r="F79" s="18" t="e">
        <f>+VLOOKUP(#REF!,'EMPRESA- PROGRAMA'!$B$2:$C$24,2,FALSE)</f>
        <v>#REF!</v>
      </c>
      <c r="G79" s="18" t="str">
        <f t="shared" si="3"/>
        <v>09200</v>
      </c>
      <c r="I79" t="s">
        <v>517</v>
      </c>
      <c r="J79" t="e">
        <f>+#REF!</f>
        <v>#REF!</v>
      </c>
      <c r="K79">
        <v>0</v>
      </c>
      <c r="L79">
        <v>0</v>
      </c>
      <c r="M79" t="e">
        <f t="shared" si="2"/>
        <v>#REF!</v>
      </c>
    </row>
    <row r="80" spans="1:13" ht="12.75">
      <c r="A80" t="e">
        <f>+#REF!</f>
        <v>#REF!</v>
      </c>
      <c r="B80" t="e">
        <f>+#REF!</f>
        <v>#REF!</v>
      </c>
      <c r="C80" t="e">
        <f>+CONCATENATE(MID(#REF!,1,2),"0000")</f>
        <v>#REF!</v>
      </c>
      <c r="E80" t="s">
        <v>349</v>
      </c>
      <c r="F80" s="18" t="e">
        <f>+VLOOKUP(#REF!,'EMPRESA- PROGRAMA'!$B$2:$C$24,2,FALSE)</f>
        <v>#REF!</v>
      </c>
      <c r="G80" s="18" t="str">
        <f t="shared" si="3"/>
        <v>09200</v>
      </c>
      <c r="I80" t="s">
        <v>517</v>
      </c>
      <c r="J80" t="e">
        <f>+#REF!</f>
        <v>#REF!</v>
      </c>
      <c r="K80">
        <v>0</v>
      </c>
      <c r="L80">
        <v>0</v>
      </c>
      <c r="M80" t="e">
        <f t="shared" si="2"/>
        <v>#REF!</v>
      </c>
    </row>
    <row r="81" spans="1:13" ht="12.75">
      <c r="A81" t="e">
        <f>+#REF!</f>
        <v>#REF!</v>
      </c>
      <c r="B81" t="e">
        <f>+#REF!</f>
        <v>#REF!</v>
      </c>
      <c r="C81" t="e">
        <f>+CONCATENATE(MID(#REF!,1,2),"0000")</f>
        <v>#REF!</v>
      </c>
      <c r="E81" t="s">
        <v>349</v>
      </c>
      <c r="F81" s="18" t="e">
        <f>+VLOOKUP(#REF!,'EMPRESA- PROGRAMA'!$B$2:$C$24,2,FALSE)</f>
        <v>#REF!</v>
      </c>
      <c r="G81" s="18" t="str">
        <f t="shared" si="3"/>
        <v>09200</v>
      </c>
      <c r="I81" t="s">
        <v>517</v>
      </c>
      <c r="J81" t="e">
        <f>+#REF!</f>
        <v>#REF!</v>
      </c>
      <c r="K81">
        <v>0</v>
      </c>
      <c r="L81">
        <v>0</v>
      </c>
      <c r="M81" t="e">
        <f t="shared" si="2"/>
        <v>#REF!</v>
      </c>
    </row>
    <row r="82" spans="1:13" ht="12.75">
      <c r="A82" t="e">
        <f>+#REF!</f>
        <v>#REF!</v>
      </c>
      <c r="B82" t="e">
        <f>+#REF!</f>
        <v>#REF!</v>
      </c>
      <c r="C82" t="e">
        <f>+CONCATENATE(MID(#REF!,1,2),"0000")</f>
        <v>#REF!</v>
      </c>
      <c r="E82" t="s">
        <v>349</v>
      </c>
      <c r="F82" s="18" t="e">
        <f>+VLOOKUP(#REF!,'EMPRESA- PROGRAMA'!$B$2:$C$24,2,FALSE)</f>
        <v>#REF!</v>
      </c>
      <c r="G82" s="18" t="str">
        <f t="shared" si="3"/>
        <v>09200</v>
      </c>
      <c r="I82" t="s">
        <v>517</v>
      </c>
      <c r="J82" t="e">
        <f>+#REF!</f>
        <v>#REF!</v>
      </c>
      <c r="K82">
        <v>0</v>
      </c>
      <c r="L82">
        <v>0</v>
      </c>
      <c r="M82" t="e">
        <f t="shared" si="2"/>
        <v>#REF!</v>
      </c>
    </row>
    <row r="83" spans="1:13" ht="12.75">
      <c r="A83" t="e">
        <f>+#REF!</f>
        <v>#REF!</v>
      </c>
      <c r="B83" t="e">
        <f>+#REF!</f>
        <v>#REF!</v>
      </c>
      <c r="C83" t="e">
        <f>+CONCATENATE(MID(#REF!,1,2),"0000")</f>
        <v>#REF!</v>
      </c>
      <c r="E83" t="s">
        <v>349</v>
      </c>
      <c r="F83" s="18" t="e">
        <f>+VLOOKUP(#REF!,'EMPRESA- PROGRAMA'!$B$2:$C$24,2,FALSE)</f>
        <v>#REF!</v>
      </c>
      <c r="G83" s="18" t="str">
        <f t="shared" si="3"/>
        <v>09200</v>
      </c>
      <c r="I83" t="s">
        <v>517</v>
      </c>
      <c r="J83" t="e">
        <f>+#REF!</f>
        <v>#REF!</v>
      </c>
      <c r="K83">
        <v>0</v>
      </c>
      <c r="L83">
        <v>0</v>
      </c>
      <c r="M83" t="e">
        <f t="shared" si="2"/>
        <v>#REF!</v>
      </c>
    </row>
    <row r="84" spans="1:13" ht="12.75">
      <c r="A84" t="e">
        <f>+#REF!</f>
        <v>#REF!</v>
      </c>
      <c r="B84" t="e">
        <f>+#REF!</f>
        <v>#REF!</v>
      </c>
      <c r="C84" t="e">
        <f>+CONCATENATE(MID(#REF!,1,2),"0000")</f>
        <v>#REF!</v>
      </c>
      <c r="E84" t="s">
        <v>349</v>
      </c>
      <c r="F84" s="18" t="e">
        <f>+VLOOKUP(#REF!,'EMPRESA- PROGRAMA'!$B$2:$C$24,2,FALSE)</f>
        <v>#REF!</v>
      </c>
      <c r="G84" s="18" t="str">
        <f t="shared" si="3"/>
        <v>09200</v>
      </c>
      <c r="I84" t="s">
        <v>517</v>
      </c>
      <c r="J84" t="e">
        <f>+#REF!</f>
        <v>#REF!</v>
      </c>
      <c r="K84">
        <v>0</v>
      </c>
      <c r="L84">
        <v>0</v>
      </c>
      <c r="M84" t="e">
        <f t="shared" si="2"/>
        <v>#REF!</v>
      </c>
    </row>
    <row r="85" spans="1:13" ht="12.75">
      <c r="A85" t="e">
        <f>+#REF!</f>
        <v>#REF!</v>
      </c>
      <c r="B85" t="e">
        <f>+#REF!</f>
        <v>#REF!</v>
      </c>
      <c r="C85" t="e">
        <f>+CONCATENATE(MID(#REF!,1,2),"0000")</f>
        <v>#REF!</v>
      </c>
      <c r="E85" t="s">
        <v>349</v>
      </c>
      <c r="F85" s="18" t="e">
        <f>+VLOOKUP(#REF!,'EMPRESA- PROGRAMA'!$B$2:$C$24,2,FALSE)</f>
        <v>#REF!</v>
      </c>
      <c r="G85" s="18" t="str">
        <f t="shared" si="3"/>
        <v>09200</v>
      </c>
      <c r="I85" t="s">
        <v>517</v>
      </c>
      <c r="J85" t="e">
        <f>+#REF!</f>
        <v>#REF!</v>
      </c>
      <c r="K85">
        <v>0</v>
      </c>
      <c r="L85">
        <v>0</v>
      </c>
      <c r="M85" t="e">
        <f t="shared" si="2"/>
        <v>#REF!</v>
      </c>
    </row>
    <row r="86" spans="1:13" ht="12.75">
      <c r="A86" t="e">
        <f>+#REF!</f>
        <v>#REF!</v>
      </c>
      <c r="B86" t="e">
        <f>+#REF!</f>
        <v>#REF!</v>
      </c>
      <c r="C86" t="e">
        <f>+CONCATENATE(MID(#REF!,1,2),"0000")</f>
        <v>#REF!</v>
      </c>
      <c r="E86" t="s">
        <v>349</v>
      </c>
      <c r="F86" s="18" t="e">
        <f>+VLOOKUP(#REF!,'EMPRESA- PROGRAMA'!$B$2:$C$24,2,FALSE)</f>
        <v>#REF!</v>
      </c>
      <c r="G86" s="18" t="str">
        <f t="shared" si="3"/>
        <v>09200</v>
      </c>
      <c r="I86" t="s">
        <v>517</v>
      </c>
      <c r="J86" t="e">
        <f>+#REF!</f>
        <v>#REF!</v>
      </c>
      <c r="K86">
        <v>0</v>
      </c>
      <c r="L86">
        <v>0</v>
      </c>
      <c r="M86" t="e">
        <f t="shared" si="2"/>
        <v>#REF!</v>
      </c>
    </row>
    <row r="87" spans="1:13" ht="12.75">
      <c r="A87" t="e">
        <f>+#REF!</f>
        <v>#REF!</v>
      </c>
      <c r="B87" t="e">
        <f>+#REF!</f>
        <v>#REF!</v>
      </c>
      <c r="C87" t="e">
        <f>+CONCATENATE(MID(#REF!,1,2),"0000")</f>
        <v>#REF!</v>
      </c>
      <c r="E87" t="s">
        <v>349</v>
      </c>
      <c r="F87" s="18" t="e">
        <f>+VLOOKUP(#REF!,'EMPRESA- PROGRAMA'!$B$2:$C$24,2,FALSE)</f>
        <v>#REF!</v>
      </c>
      <c r="G87" s="18" t="str">
        <f t="shared" si="3"/>
        <v>09200</v>
      </c>
      <c r="I87" t="s">
        <v>517</v>
      </c>
      <c r="J87" t="e">
        <f>+#REF!</f>
        <v>#REF!</v>
      </c>
      <c r="K87">
        <v>0</v>
      </c>
      <c r="L87">
        <v>0</v>
      </c>
      <c r="M87" t="e">
        <f t="shared" si="2"/>
        <v>#REF!</v>
      </c>
    </row>
    <row r="88" spans="1:13" ht="12.75">
      <c r="A88" t="e">
        <f>+#REF!</f>
        <v>#REF!</v>
      </c>
      <c r="B88" t="e">
        <f>+#REF!</f>
        <v>#REF!</v>
      </c>
      <c r="C88" t="e">
        <f>+CONCATENATE(MID(#REF!,1,2),"0000")</f>
        <v>#REF!</v>
      </c>
      <c r="E88" t="s">
        <v>349</v>
      </c>
      <c r="F88" s="18" t="e">
        <f>+VLOOKUP(#REF!,'EMPRESA- PROGRAMA'!$B$2:$C$24,2,FALSE)</f>
        <v>#REF!</v>
      </c>
      <c r="G88" s="18" t="str">
        <f t="shared" si="3"/>
        <v>09200</v>
      </c>
      <c r="I88" t="s">
        <v>517</v>
      </c>
      <c r="J88" t="e">
        <f>+#REF!</f>
        <v>#REF!</v>
      </c>
      <c r="K88">
        <v>0</v>
      </c>
      <c r="L88">
        <v>0</v>
      </c>
      <c r="M88" t="e">
        <f t="shared" si="2"/>
        <v>#REF!</v>
      </c>
    </row>
    <row r="89" spans="1:13" ht="12.75">
      <c r="A89" t="e">
        <f>+#REF!</f>
        <v>#REF!</v>
      </c>
      <c r="B89" t="e">
        <f>+#REF!</f>
        <v>#REF!</v>
      </c>
      <c r="C89" t="e">
        <f>+CONCATENATE(MID(#REF!,1,2),"0000")</f>
        <v>#REF!</v>
      </c>
      <c r="E89" t="s">
        <v>349</v>
      </c>
      <c r="F89" s="18" t="e">
        <f>+VLOOKUP(#REF!,'EMPRESA- PROGRAMA'!$B$2:$C$24,2,FALSE)</f>
        <v>#REF!</v>
      </c>
      <c r="G89" s="18" t="str">
        <f t="shared" si="3"/>
        <v>09200</v>
      </c>
      <c r="I89" t="s">
        <v>517</v>
      </c>
      <c r="J89" t="e">
        <f>+#REF!</f>
        <v>#REF!</v>
      </c>
      <c r="K89">
        <v>0</v>
      </c>
      <c r="L89">
        <v>0</v>
      </c>
      <c r="M89" t="e">
        <f t="shared" si="2"/>
        <v>#REF!</v>
      </c>
    </row>
    <row r="90" spans="1:13" ht="12.75">
      <c r="A90" t="e">
        <f>+#REF!</f>
        <v>#REF!</v>
      </c>
      <c r="B90" t="e">
        <f>+#REF!</f>
        <v>#REF!</v>
      </c>
      <c r="C90" t="e">
        <f>+CONCATENATE(MID(#REF!,1,2),"0000")</f>
        <v>#REF!</v>
      </c>
      <c r="E90" t="s">
        <v>349</v>
      </c>
      <c r="F90" s="18" t="e">
        <f>+VLOOKUP(#REF!,'EMPRESA- PROGRAMA'!$B$2:$C$24,2,FALSE)</f>
        <v>#REF!</v>
      </c>
      <c r="G90" s="18" t="str">
        <f t="shared" si="3"/>
        <v>09200</v>
      </c>
      <c r="I90" t="s">
        <v>517</v>
      </c>
      <c r="J90" t="e">
        <f>+#REF!</f>
        <v>#REF!</v>
      </c>
      <c r="K90">
        <v>0</v>
      </c>
      <c r="L90">
        <v>0</v>
      </c>
      <c r="M90" t="e">
        <f t="shared" si="2"/>
        <v>#REF!</v>
      </c>
    </row>
    <row r="91" spans="1:13" ht="12.75">
      <c r="A91" t="e">
        <f>+#REF!</f>
        <v>#REF!</v>
      </c>
      <c r="B91" t="e">
        <f>+#REF!</f>
        <v>#REF!</v>
      </c>
      <c r="C91" t="e">
        <f>+CONCATENATE(MID(#REF!,1,2),"0000")</f>
        <v>#REF!</v>
      </c>
      <c r="E91" t="s">
        <v>349</v>
      </c>
      <c r="F91" s="18" t="e">
        <f>+VLOOKUP(#REF!,'EMPRESA- PROGRAMA'!$B$2:$C$24,2,FALSE)</f>
        <v>#REF!</v>
      </c>
      <c r="G91" s="18" t="str">
        <f t="shared" si="3"/>
        <v>09200</v>
      </c>
      <c r="I91" t="s">
        <v>517</v>
      </c>
      <c r="J91" t="e">
        <f>+#REF!</f>
        <v>#REF!</v>
      </c>
      <c r="K91">
        <v>0</v>
      </c>
      <c r="L91">
        <v>0</v>
      </c>
      <c r="M91" t="e">
        <f t="shared" si="2"/>
        <v>#REF!</v>
      </c>
    </row>
    <row r="92" spans="1:13" ht="12.75">
      <c r="A92" t="e">
        <f>+#REF!</f>
        <v>#REF!</v>
      </c>
      <c r="B92" t="e">
        <f>+#REF!</f>
        <v>#REF!</v>
      </c>
      <c r="C92" t="e">
        <f>+CONCATENATE(MID(#REF!,1,2),"0000")</f>
        <v>#REF!</v>
      </c>
      <c r="E92" t="s">
        <v>349</v>
      </c>
      <c r="F92" s="18" t="e">
        <f>+VLOOKUP(#REF!,'EMPRESA- PROGRAMA'!$B$2:$C$24,2,FALSE)</f>
        <v>#REF!</v>
      </c>
      <c r="G92" s="18" t="str">
        <f t="shared" si="3"/>
        <v>09200</v>
      </c>
      <c r="I92" t="s">
        <v>517</v>
      </c>
      <c r="J92" t="e">
        <f>+#REF!</f>
        <v>#REF!</v>
      </c>
      <c r="K92">
        <v>0</v>
      </c>
      <c r="L92">
        <v>0</v>
      </c>
      <c r="M92" t="e">
        <f t="shared" si="2"/>
        <v>#REF!</v>
      </c>
    </row>
    <row r="93" spans="1:13" ht="12.75">
      <c r="A93" t="e">
        <f>+#REF!</f>
        <v>#REF!</v>
      </c>
      <c r="B93" t="e">
        <f>+#REF!</f>
        <v>#REF!</v>
      </c>
      <c r="C93" t="e">
        <f>+CONCATENATE(MID(#REF!,1,2),"0000")</f>
        <v>#REF!</v>
      </c>
      <c r="E93" t="s">
        <v>349</v>
      </c>
      <c r="F93" s="18" t="e">
        <f>+VLOOKUP(#REF!,'EMPRESA- PROGRAMA'!$B$2:$C$24,2,FALSE)</f>
        <v>#REF!</v>
      </c>
      <c r="G93" s="18" t="str">
        <f t="shared" si="3"/>
        <v>09200</v>
      </c>
      <c r="I93" t="s">
        <v>517</v>
      </c>
      <c r="J93" t="e">
        <f>+#REF!</f>
        <v>#REF!</v>
      </c>
      <c r="K93">
        <v>0</v>
      </c>
      <c r="L93">
        <v>0</v>
      </c>
      <c r="M93" t="e">
        <f t="shared" si="2"/>
        <v>#REF!</v>
      </c>
    </row>
    <row r="94" spans="1:13" ht="12.75">
      <c r="A94" t="e">
        <f>+#REF!</f>
        <v>#REF!</v>
      </c>
      <c r="B94" t="e">
        <f>+#REF!</f>
        <v>#REF!</v>
      </c>
      <c r="C94" t="e">
        <f>+CONCATENATE(MID(#REF!,1,2),"0000")</f>
        <v>#REF!</v>
      </c>
      <c r="E94" t="s">
        <v>349</v>
      </c>
      <c r="F94" s="18" t="e">
        <f>+VLOOKUP(#REF!,'EMPRESA- PROGRAMA'!$B$2:$C$24,2,FALSE)</f>
        <v>#REF!</v>
      </c>
      <c r="G94" s="18" t="str">
        <f t="shared" si="3"/>
        <v>09200</v>
      </c>
      <c r="I94" t="s">
        <v>517</v>
      </c>
      <c r="J94" t="e">
        <f>+#REF!</f>
        <v>#REF!</v>
      </c>
      <c r="K94">
        <v>0</v>
      </c>
      <c r="L94">
        <v>0</v>
      </c>
      <c r="M94" t="e">
        <f t="shared" si="2"/>
        <v>#REF!</v>
      </c>
    </row>
    <row r="95" spans="1:13" ht="12.75">
      <c r="A95" t="e">
        <f>+#REF!</f>
        <v>#REF!</v>
      </c>
      <c r="B95" t="e">
        <f>+#REF!</f>
        <v>#REF!</v>
      </c>
      <c r="C95" t="e">
        <f>+CONCATENATE(MID(#REF!,1,2),"0000")</f>
        <v>#REF!</v>
      </c>
      <c r="E95" t="s">
        <v>349</v>
      </c>
      <c r="F95" s="18" t="e">
        <f>+VLOOKUP(#REF!,'EMPRESA- PROGRAMA'!$B$2:$C$24,2,FALSE)</f>
        <v>#REF!</v>
      </c>
      <c r="G95" s="18" t="str">
        <f t="shared" si="3"/>
        <v>09200</v>
      </c>
      <c r="I95" t="s">
        <v>517</v>
      </c>
      <c r="J95" t="e">
        <f>+#REF!</f>
        <v>#REF!</v>
      </c>
      <c r="K95">
        <v>0</v>
      </c>
      <c r="L95">
        <v>0</v>
      </c>
      <c r="M95" t="e">
        <f t="shared" si="2"/>
        <v>#REF!</v>
      </c>
    </row>
    <row r="96" spans="1:13" ht="12.75">
      <c r="A96" t="e">
        <f>+#REF!</f>
        <v>#REF!</v>
      </c>
      <c r="B96" t="e">
        <f>+#REF!</f>
        <v>#REF!</v>
      </c>
      <c r="C96" t="e">
        <f>+CONCATENATE(MID(#REF!,1,2),"0000")</f>
        <v>#REF!</v>
      </c>
      <c r="E96" t="s">
        <v>349</v>
      </c>
      <c r="F96" s="18" t="e">
        <f>+VLOOKUP(#REF!,'EMPRESA- PROGRAMA'!$B$2:$C$24,2,FALSE)</f>
        <v>#REF!</v>
      </c>
      <c r="G96" s="18" t="str">
        <f>+"09201"</f>
        <v>09201</v>
      </c>
      <c r="I96" t="s">
        <v>517</v>
      </c>
      <c r="J96" t="e">
        <f>+#REF!</f>
        <v>#REF!</v>
      </c>
      <c r="K96">
        <v>0</v>
      </c>
      <c r="L96">
        <v>0</v>
      </c>
      <c r="M96" t="e">
        <f>+J96</f>
        <v>#REF!</v>
      </c>
    </row>
    <row r="97" spans="1:13" ht="12.75">
      <c r="A97" t="e">
        <f>+#REF!</f>
        <v>#REF!</v>
      </c>
      <c r="B97" t="e">
        <f>+#REF!</f>
        <v>#REF!</v>
      </c>
      <c r="C97" t="e">
        <f>+CONCATENATE(MID(#REF!,1,2),"0000")</f>
        <v>#REF!</v>
      </c>
      <c r="E97" t="s">
        <v>349</v>
      </c>
      <c r="F97" s="18" t="e">
        <f>+VLOOKUP(#REF!,'EMPRESA- PROGRAMA'!$B$2:$C$24,2,FALSE)</f>
        <v>#REF!</v>
      </c>
      <c r="G97" s="18" t="str">
        <f aca="true" t="shared" si="4" ref="G97:G126">+"09201"</f>
        <v>09201</v>
      </c>
      <c r="I97" t="s">
        <v>517</v>
      </c>
      <c r="J97" t="e">
        <f>+#REF!</f>
        <v>#REF!</v>
      </c>
      <c r="K97">
        <v>0</v>
      </c>
      <c r="L97">
        <v>0</v>
      </c>
      <c r="M97" t="e">
        <f aca="true" t="shared" si="5" ref="M97:M126">+J97</f>
        <v>#REF!</v>
      </c>
    </row>
    <row r="98" spans="1:13" ht="12.75">
      <c r="A98" t="e">
        <f>+#REF!</f>
        <v>#REF!</v>
      </c>
      <c r="B98" t="e">
        <f>+#REF!</f>
        <v>#REF!</v>
      </c>
      <c r="C98" t="e">
        <f>+CONCATENATE(MID(#REF!,1,2),"0000")</f>
        <v>#REF!</v>
      </c>
      <c r="E98" t="s">
        <v>349</v>
      </c>
      <c r="F98" s="18" t="e">
        <f>+VLOOKUP(#REF!,'EMPRESA- PROGRAMA'!$B$2:$C$24,2,FALSE)</f>
        <v>#REF!</v>
      </c>
      <c r="G98" s="18" t="str">
        <f t="shared" si="4"/>
        <v>09201</v>
      </c>
      <c r="I98" t="s">
        <v>517</v>
      </c>
      <c r="J98" t="e">
        <f>+#REF!</f>
        <v>#REF!</v>
      </c>
      <c r="K98">
        <v>0</v>
      </c>
      <c r="L98">
        <v>0</v>
      </c>
      <c r="M98" t="e">
        <f t="shared" si="5"/>
        <v>#REF!</v>
      </c>
    </row>
    <row r="99" spans="1:13" ht="12.75">
      <c r="A99" t="e">
        <f>+#REF!</f>
        <v>#REF!</v>
      </c>
      <c r="B99" t="e">
        <f>+#REF!</f>
        <v>#REF!</v>
      </c>
      <c r="C99" t="e">
        <f>+CONCATENATE(MID(#REF!,1,2),"0000")</f>
        <v>#REF!</v>
      </c>
      <c r="E99" t="s">
        <v>349</v>
      </c>
      <c r="F99" s="18" t="e">
        <f>+VLOOKUP(#REF!,'EMPRESA- PROGRAMA'!$B$2:$C$24,2,FALSE)</f>
        <v>#REF!</v>
      </c>
      <c r="G99" s="18" t="str">
        <f t="shared" si="4"/>
        <v>09201</v>
      </c>
      <c r="I99" t="s">
        <v>517</v>
      </c>
      <c r="J99" t="e">
        <f>+#REF!</f>
        <v>#REF!</v>
      </c>
      <c r="K99">
        <v>0</v>
      </c>
      <c r="L99">
        <v>0</v>
      </c>
      <c r="M99" t="e">
        <f t="shared" si="5"/>
        <v>#REF!</v>
      </c>
    </row>
    <row r="100" spans="1:13" ht="12.75">
      <c r="A100" t="e">
        <f>+#REF!</f>
        <v>#REF!</v>
      </c>
      <c r="B100" t="e">
        <f>+#REF!</f>
        <v>#REF!</v>
      </c>
      <c r="C100" t="e">
        <f>+CONCATENATE(MID(#REF!,1,2),"0000")</f>
        <v>#REF!</v>
      </c>
      <c r="E100" t="s">
        <v>349</v>
      </c>
      <c r="F100" s="18" t="e">
        <f>+VLOOKUP(#REF!,'EMPRESA- PROGRAMA'!$B$2:$C$24,2,FALSE)</f>
        <v>#REF!</v>
      </c>
      <c r="G100" s="18" t="str">
        <f t="shared" si="4"/>
        <v>09201</v>
      </c>
      <c r="I100" t="s">
        <v>517</v>
      </c>
      <c r="J100" t="e">
        <f>+#REF!</f>
        <v>#REF!</v>
      </c>
      <c r="K100">
        <v>0</v>
      </c>
      <c r="L100">
        <v>0</v>
      </c>
      <c r="M100" t="e">
        <f t="shared" si="5"/>
        <v>#REF!</v>
      </c>
    </row>
    <row r="101" spans="1:13" ht="12.75">
      <c r="A101" t="e">
        <f>+#REF!</f>
        <v>#REF!</v>
      </c>
      <c r="B101" t="e">
        <f>+#REF!</f>
        <v>#REF!</v>
      </c>
      <c r="C101" t="e">
        <f>+CONCATENATE(MID(#REF!,1,2),"0000")</f>
        <v>#REF!</v>
      </c>
      <c r="E101" t="s">
        <v>349</v>
      </c>
      <c r="F101" s="18" t="e">
        <f>+VLOOKUP(#REF!,'EMPRESA- PROGRAMA'!$B$2:$C$24,2,FALSE)</f>
        <v>#REF!</v>
      </c>
      <c r="G101" s="18" t="str">
        <f t="shared" si="4"/>
        <v>09201</v>
      </c>
      <c r="I101" t="s">
        <v>517</v>
      </c>
      <c r="J101" t="e">
        <f>+#REF!</f>
        <v>#REF!</v>
      </c>
      <c r="K101">
        <v>0</v>
      </c>
      <c r="L101">
        <v>0</v>
      </c>
      <c r="M101" t="e">
        <f t="shared" si="5"/>
        <v>#REF!</v>
      </c>
    </row>
    <row r="102" spans="1:13" ht="12.75">
      <c r="A102" t="e">
        <f>+#REF!</f>
        <v>#REF!</v>
      </c>
      <c r="B102" t="e">
        <f>+#REF!</f>
        <v>#REF!</v>
      </c>
      <c r="C102" t="e">
        <f>+CONCATENATE(MID(#REF!,1,2),"0000")</f>
        <v>#REF!</v>
      </c>
      <c r="E102" t="s">
        <v>349</v>
      </c>
      <c r="F102" s="18" t="e">
        <f>+VLOOKUP(#REF!,'EMPRESA- PROGRAMA'!$B$2:$C$24,2,FALSE)</f>
        <v>#REF!</v>
      </c>
      <c r="G102" s="18" t="str">
        <f t="shared" si="4"/>
        <v>09201</v>
      </c>
      <c r="I102" t="s">
        <v>517</v>
      </c>
      <c r="J102" t="e">
        <f>+#REF!</f>
        <v>#REF!</v>
      </c>
      <c r="K102">
        <v>0</v>
      </c>
      <c r="L102">
        <v>0</v>
      </c>
      <c r="M102" t="e">
        <f t="shared" si="5"/>
        <v>#REF!</v>
      </c>
    </row>
    <row r="103" spans="1:13" ht="12.75">
      <c r="A103" t="e">
        <f>+#REF!</f>
        <v>#REF!</v>
      </c>
      <c r="B103" t="e">
        <f>+#REF!</f>
        <v>#REF!</v>
      </c>
      <c r="C103" t="e">
        <f>+CONCATENATE(MID(#REF!,1,2),"0000")</f>
        <v>#REF!</v>
      </c>
      <c r="E103" t="s">
        <v>349</v>
      </c>
      <c r="F103" s="18" t="e">
        <f>+VLOOKUP(#REF!,'EMPRESA- PROGRAMA'!$B$2:$C$24,2,FALSE)</f>
        <v>#REF!</v>
      </c>
      <c r="G103" s="18" t="str">
        <f t="shared" si="4"/>
        <v>09201</v>
      </c>
      <c r="I103" t="s">
        <v>517</v>
      </c>
      <c r="J103" t="e">
        <f>+#REF!</f>
        <v>#REF!</v>
      </c>
      <c r="K103">
        <v>0</v>
      </c>
      <c r="L103">
        <v>0</v>
      </c>
      <c r="M103" t="e">
        <f t="shared" si="5"/>
        <v>#REF!</v>
      </c>
    </row>
    <row r="104" spans="1:13" ht="12.75">
      <c r="A104" t="e">
        <f>+#REF!</f>
        <v>#REF!</v>
      </c>
      <c r="B104" t="e">
        <f>+#REF!</f>
        <v>#REF!</v>
      </c>
      <c r="C104" t="e">
        <f>+CONCATENATE(MID(#REF!,1,2),"0000")</f>
        <v>#REF!</v>
      </c>
      <c r="E104" t="s">
        <v>349</v>
      </c>
      <c r="F104" s="18" t="e">
        <f>+VLOOKUP(#REF!,'EMPRESA- PROGRAMA'!$B$2:$C$24,2,FALSE)</f>
        <v>#REF!</v>
      </c>
      <c r="G104" s="18" t="str">
        <f t="shared" si="4"/>
        <v>09201</v>
      </c>
      <c r="I104" t="s">
        <v>517</v>
      </c>
      <c r="J104" t="e">
        <f>+#REF!</f>
        <v>#REF!</v>
      </c>
      <c r="K104">
        <v>0</v>
      </c>
      <c r="L104">
        <v>0</v>
      </c>
      <c r="M104" t="e">
        <f t="shared" si="5"/>
        <v>#REF!</v>
      </c>
    </row>
    <row r="105" spans="1:13" ht="12.75">
      <c r="A105" t="e">
        <f>+#REF!</f>
        <v>#REF!</v>
      </c>
      <c r="B105" t="e">
        <f>+#REF!</f>
        <v>#REF!</v>
      </c>
      <c r="C105" t="e">
        <f>+CONCATENATE(MID(#REF!,1,2),"0000")</f>
        <v>#REF!</v>
      </c>
      <c r="E105" t="s">
        <v>349</v>
      </c>
      <c r="F105" s="18" t="e">
        <f>+VLOOKUP(#REF!,'EMPRESA- PROGRAMA'!$B$2:$C$24,2,FALSE)</f>
        <v>#REF!</v>
      </c>
      <c r="G105" s="18" t="str">
        <f t="shared" si="4"/>
        <v>09201</v>
      </c>
      <c r="I105" t="s">
        <v>517</v>
      </c>
      <c r="J105" t="e">
        <f>+#REF!</f>
        <v>#REF!</v>
      </c>
      <c r="K105">
        <v>0</v>
      </c>
      <c r="L105">
        <v>0</v>
      </c>
      <c r="M105" t="e">
        <f t="shared" si="5"/>
        <v>#REF!</v>
      </c>
    </row>
    <row r="106" spans="1:13" ht="12.75">
      <c r="A106" t="e">
        <f>+#REF!</f>
        <v>#REF!</v>
      </c>
      <c r="B106" t="e">
        <f>+#REF!</f>
        <v>#REF!</v>
      </c>
      <c r="C106" t="e">
        <f>+CONCATENATE(MID(#REF!,1,2),"0000")</f>
        <v>#REF!</v>
      </c>
      <c r="E106" t="s">
        <v>349</v>
      </c>
      <c r="F106" s="18" t="e">
        <f>+VLOOKUP(#REF!,'EMPRESA- PROGRAMA'!$B$2:$C$24,2,FALSE)</f>
        <v>#REF!</v>
      </c>
      <c r="G106" s="18" t="str">
        <f t="shared" si="4"/>
        <v>09201</v>
      </c>
      <c r="I106" t="s">
        <v>517</v>
      </c>
      <c r="J106" t="e">
        <f>+#REF!</f>
        <v>#REF!</v>
      </c>
      <c r="K106">
        <v>0</v>
      </c>
      <c r="L106">
        <v>0</v>
      </c>
      <c r="M106" t="e">
        <f t="shared" si="5"/>
        <v>#REF!</v>
      </c>
    </row>
    <row r="107" spans="1:13" ht="12.75">
      <c r="A107" t="e">
        <f>+#REF!</f>
        <v>#REF!</v>
      </c>
      <c r="B107" t="e">
        <f>+#REF!</f>
        <v>#REF!</v>
      </c>
      <c r="C107" t="e">
        <f>+CONCATENATE(MID(#REF!,1,2),"0000")</f>
        <v>#REF!</v>
      </c>
      <c r="E107" t="s">
        <v>349</v>
      </c>
      <c r="F107" s="18" t="e">
        <f>+VLOOKUP(#REF!,'EMPRESA- PROGRAMA'!$B$2:$C$24,2,FALSE)</f>
        <v>#REF!</v>
      </c>
      <c r="G107" s="18" t="str">
        <f t="shared" si="4"/>
        <v>09201</v>
      </c>
      <c r="I107" t="s">
        <v>517</v>
      </c>
      <c r="J107" t="e">
        <f>+#REF!</f>
        <v>#REF!</v>
      </c>
      <c r="K107">
        <v>0</v>
      </c>
      <c r="L107">
        <v>0</v>
      </c>
      <c r="M107" t="e">
        <f t="shared" si="5"/>
        <v>#REF!</v>
      </c>
    </row>
    <row r="108" spans="1:13" ht="12.75">
      <c r="A108" t="e">
        <f>+#REF!</f>
        <v>#REF!</v>
      </c>
      <c r="B108" t="e">
        <f>+#REF!</f>
        <v>#REF!</v>
      </c>
      <c r="C108" t="e">
        <f>+CONCATENATE(MID(#REF!,1,2),"0000")</f>
        <v>#REF!</v>
      </c>
      <c r="E108" t="s">
        <v>349</v>
      </c>
      <c r="F108" s="18" t="e">
        <f>+VLOOKUP(#REF!,'EMPRESA- PROGRAMA'!$B$2:$C$24,2,FALSE)</f>
        <v>#REF!</v>
      </c>
      <c r="G108" s="18" t="str">
        <f t="shared" si="4"/>
        <v>09201</v>
      </c>
      <c r="I108" t="s">
        <v>517</v>
      </c>
      <c r="J108" t="e">
        <f>+#REF!</f>
        <v>#REF!</v>
      </c>
      <c r="K108">
        <v>0</v>
      </c>
      <c r="L108">
        <v>0</v>
      </c>
      <c r="M108" t="e">
        <f t="shared" si="5"/>
        <v>#REF!</v>
      </c>
    </row>
    <row r="109" spans="1:13" ht="12.75">
      <c r="A109" t="e">
        <f>+#REF!</f>
        <v>#REF!</v>
      </c>
      <c r="B109" t="e">
        <f>+#REF!</f>
        <v>#REF!</v>
      </c>
      <c r="C109" t="e">
        <f>+CONCATENATE(MID(#REF!,1,2),"0000")</f>
        <v>#REF!</v>
      </c>
      <c r="E109" t="s">
        <v>349</v>
      </c>
      <c r="F109" s="18" t="e">
        <f>+VLOOKUP(#REF!,'EMPRESA- PROGRAMA'!$B$2:$C$24,2,FALSE)</f>
        <v>#REF!</v>
      </c>
      <c r="G109" s="18" t="str">
        <f t="shared" si="4"/>
        <v>09201</v>
      </c>
      <c r="I109" t="s">
        <v>517</v>
      </c>
      <c r="J109" t="e">
        <f>+#REF!</f>
        <v>#REF!</v>
      </c>
      <c r="K109">
        <v>0</v>
      </c>
      <c r="L109">
        <v>0</v>
      </c>
      <c r="M109" t="e">
        <f t="shared" si="5"/>
        <v>#REF!</v>
      </c>
    </row>
    <row r="110" spans="1:13" ht="12.75">
      <c r="A110" t="e">
        <f>+#REF!</f>
        <v>#REF!</v>
      </c>
      <c r="B110" t="e">
        <f>+#REF!</f>
        <v>#REF!</v>
      </c>
      <c r="C110" t="e">
        <f>+CONCATENATE(MID(#REF!,1,2),"0000")</f>
        <v>#REF!</v>
      </c>
      <c r="E110" t="s">
        <v>349</v>
      </c>
      <c r="F110" s="18" t="e">
        <f>+VLOOKUP(#REF!,'EMPRESA- PROGRAMA'!$B$2:$C$24,2,FALSE)</f>
        <v>#REF!</v>
      </c>
      <c r="G110" s="18" t="str">
        <f t="shared" si="4"/>
        <v>09201</v>
      </c>
      <c r="I110" t="s">
        <v>517</v>
      </c>
      <c r="J110" t="e">
        <f>+#REF!</f>
        <v>#REF!</v>
      </c>
      <c r="K110">
        <v>0</v>
      </c>
      <c r="L110">
        <v>0</v>
      </c>
      <c r="M110" t="e">
        <f t="shared" si="5"/>
        <v>#REF!</v>
      </c>
    </row>
    <row r="111" spans="1:13" ht="12.75">
      <c r="A111" t="e">
        <f>+#REF!</f>
        <v>#REF!</v>
      </c>
      <c r="B111" t="e">
        <f>+#REF!</f>
        <v>#REF!</v>
      </c>
      <c r="C111" t="e">
        <f>+CONCATENATE(MID(#REF!,1,2),"0000")</f>
        <v>#REF!</v>
      </c>
      <c r="E111" t="s">
        <v>349</v>
      </c>
      <c r="F111" s="18" t="e">
        <f>+VLOOKUP(#REF!,'EMPRESA- PROGRAMA'!$B$2:$C$24,2,FALSE)</f>
        <v>#REF!</v>
      </c>
      <c r="G111" s="18" t="str">
        <f t="shared" si="4"/>
        <v>09201</v>
      </c>
      <c r="I111" t="s">
        <v>517</v>
      </c>
      <c r="J111" t="e">
        <f>+#REF!</f>
        <v>#REF!</v>
      </c>
      <c r="K111">
        <v>0</v>
      </c>
      <c r="L111">
        <v>0</v>
      </c>
      <c r="M111" t="e">
        <f t="shared" si="5"/>
        <v>#REF!</v>
      </c>
    </row>
    <row r="112" spans="1:13" ht="12.75">
      <c r="A112" t="e">
        <f>+#REF!</f>
        <v>#REF!</v>
      </c>
      <c r="B112" t="e">
        <f>+#REF!</f>
        <v>#REF!</v>
      </c>
      <c r="C112" t="e">
        <f>+CONCATENATE(MID(#REF!,1,2),"0000")</f>
        <v>#REF!</v>
      </c>
      <c r="E112" t="s">
        <v>349</v>
      </c>
      <c r="F112" s="18" t="e">
        <f>+VLOOKUP(#REF!,'EMPRESA- PROGRAMA'!$B$2:$C$24,2,FALSE)</f>
        <v>#REF!</v>
      </c>
      <c r="G112" s="18" t="str">
        <f t="shared" si="4"/>
        <v>09201</v>
      </c>
      <c r="I112" t="s">
        <v>517</v>
      </c>
      <c r="J112" t="e">
        <f>+#REF!</f>
        <v>#REF!</v>
      </c>
      <c r="K112">
        <v>0</v>
      </c>
      <c r="L112">
        <v>0</v>
      </c>
      <c r="M112" t="e">
        <f t="shared" si="5"/>
        <v>#REF!</v>
      </c>
    </row>
    <row r="113" spans="1:13" ht="12.75">
      <c r="A113" t="e">
        <f>+#REF!</f>
        <v>#REF!</v>
      </c>
      <c r="B113" t="e">
        <f>+#REF!</f>
        <v>#REF!</v>
      </c>
      <c r="C113" t="e">
        <f>+CONCATENATE(MID(#REF!,1,2),"0000")</f>
        <v>#REF!</v>
      </c>
      <c r="E113" t="s">
        <v>349</v>
      </c>
      <c r="F113" s="18" t="e">
        <f>+VLOOKUP(#REF!,'EMPRESA- PROGRAMA'!$B$2:$C$24,2,FALSE)</f>
        <v>#REF!</v>
      </c>
      <c r="G113" s="18" t="str">
        <f t="shared" si="4"/>
        <v>09201</v>
      </c>
      <c r="I113" t="s">
        <v>517</v>
      </c>
      <c r="J113" t="e">
        <f>+#REF!</f>
        <v>#REF!</v>
      </c>
      <c r="K113">
        <v>0</v>
      </c>
      <c r="L113">
        <v>0</v>
      </c>
      <c r="M113" t="e">
        <f t="shared" si="5"/>
        <v>#REF!</v>
      </c>
    </row>
    <row r="114" spans="1:13" ht="12.75">
      <c r="A114" t="e">
        <f>+#REF!</f>
        <v>#REF!</v>
      </c>
      <c r="B114" t="e">
        <f>+#REF!</f>
        <v>#REF!</v>
      </c>
      <c r="C114" t="e">
        <f>+CONCATENATE(MID(#REF!,1,2),"0000")</f>
        <v>#REF!</v>
      </c>
      <c r="E114" t="s">
        <v>349</v>
      </c>
      <c r="F114" s="18" t="e">
        <f>+VLOOKUP(#REF!,'EMPRESA- PROGRAMA'!$B$2:$C$24,2,FALSE)</f>
        <v>#REF!</v>
      </c>
      <c r="G114" s="18" t="str">
        <f t="shared" si="4"/>
        <v>09201</v>
      </c>
      <c r="I114" t="s">
        <v>517</v>
      </c>
      <c r="J114" t="e">
        <f>+#REF!</f>
        <v>#REF!</v>
      </c>
      <c r="K114">
        <v>0</v>
      </c>
      <c r="L114">
        <v>0</v>
      </c>
      <c r="M114" t="e">
        <f t="shared" si="5"/>
        <v>#REF!</v>
      </c>
    </row>
    <row r="115" spans="1:13" ht="12.75">
      <c r="A115" t="e">
        <f>+#REF!</f>
        <v>#REF!</v>
      </c>
      <c r="B115" t="e">
        <f>+#REF!</f>
        <v>#REF!</v>
      </c>
      <c r="C115" t="e">
        <f>+CONCATENATE(MID(#REF!,1,2),"0000")</f>
        <v>#REF!</v>
      </c>
      <c r="E115" t="s">
        <v>349</v>
      </c>
      <c r="F115" s="18" t="e">
        <f>+VLOOKUP(#REF!,'EMPRESA- PROGRAMA'!$B$2:$C$24,2,FALSE)</f>
        <v>#REF!</v>
      </c>
      <c r="G115" s="18" t="str">
        <f t="shared" si="4"/>
        <v>09201</v>
      </c>
      <c r="I115" t="s">
        <v>517</v>
      </c>
      <c r="J115" t="e">
        <f>+#REF!</f>
        <v>#REF!</v>
      </c>
      <c r="K115">
        <v>0</v>
      </c>
      <c r="L115">
        <v>0</v>
      </c>
      <c r="M115" t="e">
        <f t="shared" si="5"/>
        <v>#REF!</v>
      </c>
    </row>
    <row r="116" spans="1:13" ht="12.75">
      <c r="A116" t="e">
        <f>+#REF!</f>
        <v>#REF!</v>
      </c>
      <c r="B116" t="e">
        <f>+#REF!</f>
        <v>#REF!</v>
      </c>
      <c r="C116" t="e">
        <f>+CONCATENATE(MID(#REF!,1,2),"0000")</f>
        <v>#REF!</v>
      </c>
      <c r="E116" t="s">
        <v>349</v>
      </c>
      <c r="F116" s="18" t="e">
        <f>+VLOOKUP(#REF!,'EMPRESA- PROGRAMA'!$B$2:$C$24,2,FALSE)</f>
        <v>#REF!</v>
      </c>
      <c r="G116" s="18" t="str">
        <f t="shared" si="4"/>
        <v>09201</v>
      </c>
      <c r="I116" t="s">
        <v>517</v>
      </c>
      <c r="J116" t="e">
        <f>+#REF!</f>
        <v>#REF!</v>
      </c>
      <c r="K116">
        <v>0</v>
      </c>
      <c r="L116">
        <v>0</v>
      </c>
      <c r="M116" t="e">
        <f t="shared" si="5"/>
        <v>#REF!</v>
      </c>
    </row>
    <row r="117" spans="1:13" ht="12.75">
      <c r="A117" t="e">
        <f>+#REF!</f>
        <v>#REF!</v>
      </c>
      <c r="B117" t="e">
        <f>+#REF!</f>
        <v>#REF!</v>
      </c>
      <c r="C117" t="e">
        <f>+CONCATENATE(MID(#REF!,1,2),"0000")</f>
        <v>#REF!</v>
      </c>
      <c r="E117" t="s">
        <v>349</v>
      </c>
      <c r="F117" s="18" t="e">
        <f>+VLOOKUP(#REF!,'EMPRESA- PROGRAMA'!$B$2:$C$24,2,FALSE)</f>
        <v>#REF!</v>
      </c>
      <c r="G117" s="18" t="str">
        <f t="shared" si="4"/>
        <v>09201</v>
      </c>
      <c r="I117" t="s">
        <v>517</v>
      </c>
      <c r="J117" t="e">
        <f>+#REF!</f>
        <v>#REF!</v>
      </c>
      <c r="K117">
        <v>0</v>
      </c>
      <c r="L117">
        <v>0</v>
      </c>
      <c r="M117" t="e">
        <f t="shared" si="5"/>
        <v>#REF!</v>
      </c>
    </row>
    <row r="118" spans="1:13" ht="12.75">
      <c r="A118" t="e">
        <f>+#REF!</f>
        <v>#REF!</v>
      </c>
      <c r="B118" t="e">
        <f>+#REF!</f>
        <v>#REF!</v>
      </c>
      <c r="C118" t="e">
        <f>+CONCATENATE(MID(#REF!,1,2),"0000")</f>
        <v>#REF!</v>
      </c>
      <c r="E118" t="s">
        <v>349</v>
      </c>
      <c r="F118" s="18" t="e">
        <f>+VLOOKUP(#REF!,'EMPRESA- PROGRAMA'!$B$2:$C$24,2,FALSE)</f>
        <v>#REF!</v>
      </c>
      <c r="G118" s="18" t="str">
        <f t="shared" si="4"/>
        <v>09201</v>
      </c>
      <c r="I118" t="s">
        <v>517</v>
      </c>
      <c r="J118" t="e">
        <f>+#REF!</f>
        <v>#REF!</v>
      </c>
      <c r="K118">
        <v>0</v>
      </c>
      <c r="L118">
        <v>0</v>
      </c>
      <c r="M118" t="e">
        <f t="shared" si="5"/>
        <v>#REF!</v>
      </c>
    </row>
    <row r="119" spans="1:13" ht="12.75">
      <c r="A119" t="e">
        <f>+#REF!</f>
        <v>#REF!</v>
      </c>
      <c r="B119" t="e">
        <f>+#REF!</f>
        <v>#REF!</v>
      </c>
      <c r="C119" t="e">
        <f>+CONCATENATE(MID(#REF!,1,2),"0000")</f>
        <v>#REF!</v>
      </c>
      <c r="E119" t="s">
        <v>349</v>
      </c>
      <c r="F119" s="18" t="e">
        <f>+VLOOKUP(#REF!,'EMPRESA- PROGRAMA'!$B$2:$C$24,2,FALSE)</f>
        <v>#REF!</v>
      </c>
      <c r="G119" s="18" t="str">
        <f t="shared" si="4"/>
        <v>09201</v>
      </c>
      <c r="I119" t="s">
        <v>517</v>
      </c>
      <c r="J119" t="e">
        <f>+#REF!</f>
        <v>#REF!</v>
      </c>
      <c r="K119">
        <v>0</v>
      </c>
      <c r="L119">
        <v>0</v>
      </c>
      <c r="M119" t="e">
        <f t="shared" si="5"/>
        <v>#REF!</v>
      </c>
    </row>
    <row r="120" spans="1:13" ht="12.75">
      <c r="A120" t="e">
        <f>+#REF!</f>
        <v>#REF!</v>
      </c>
      <c r="B120" t="e">
        <f>+#REF!</f>
        <v>#REF!</v>
      </c>
      <c r="C120" t="e">
        <f>+CONCATENATE(MID(#REF!,1,2),"0000")</f>
        <v>#REF!</v>
      </c>
      <c r="E120" t="s">
        <v>349</v>
      </c>
      <c r="F120" s="18" t="e">
        <f>+VLOOKUP(#REF!,'EMPRESA- PROGRAMA'!$B$2:$C$24,2,FALSE)</f>
        <v>#REF!</v>
      </c>
      <c r="G120" s="18" t="str">
        <f t="shared" si="4"/>
        <v>09201</v>
      </c>
      <c r="I120" t="s">
        <v>517</v>
      </c>
      <c r="J120" t="e">
        <f>+#REF!</f>
        <v>#REF!</v>
      </c>
      <c r="K120">
        <v>0</v>
      </c>
      <c r="L120">
        <v>0</v>
      </c>
      <c r="M120" t="e">
        <f t="shared" si="5"/>
        <v>#REF!</v>
      </c>
    </row>
    <row r="121" spans="1:13" ht="12.75">
      <c r="A121" t="e">
        <f>+#REF!</f>
        <v>#REF!</v>
      </c>
      <c r="B121" t="e">
        <f>+#REF!</f>
        <v>#REF!</v>
      </c>
      <c r="C121" t="e">
        <f>+CONCATENATE(MID(#REF!,1,2),"0000")</f>
        <v>#REF!</v>
      </c>
      <c r="E121" t="s">
        <v>349</v>
      </c>
      <c r="F121" s="18" t="e">
        <f>+VLOOKUP(#REF!,'EMPRESA- PROGRAMA'!$B$2:$C$24,2,FALSE)</f>
        <v>#REF!</v>
      </c>
      <c r="G121" s="18" t="str">
        <f t="shared" si="4"/>
        <v>09201</v>
      </c>
      <c r="I121" t="s">
        <v>517</v>
      </c>
      <c r="J121" t="e">
        <f>+#REF!</f>
        <v>#REF!</v>
      </c>
      <c r="K121">
        <v>0</v>
      </c>
      <c r="L121">
        <v>0</v>
      </c>
      <c r="M121" t="e">
        <f t="shared" si="5"/>
        <v>#REF!</v>
      </c>
    </row>
    <row r="122" spans="1:13" ht="12.75">
      <c r="A122" t="e">
        <f>+#REF!</f>
        <v>#REF!</v>
      </c>
      <c r="B122" t="e">
        <f>+#REF!</f>
        <v>#REF!</v>
      </c>
      <c r="C122" t="e">
        <f>+CONCATENATE(MID(#REF!,1,2),"0000")</f>
        <v>#REF!</v>
      </c>
      <c r="E122" t="s">
        <v>349</v>
      </c>
      <c r="F122" s="18" t="e">
        <f>+VLOOKUP(#REF!,'EMPRESA- PROGRAMA'!$B$2:$C$24,2,FALSE)</f>
        <v>#REF!</v>
      </c>
      <c r="G122" s="18" t="str">
        <f t="shared" si="4"/>
        <v>09201</v>
      </c>
      <c r="I122" t="s">
        <v>517</v>
      </c>
      <c r="J122" t="e">
        <f>+#REF!</f>
        <v>#REF!</v>
      </c>
      <c r="K122">
        <v>0</v>
      </c>
      <c r="L122">
        <v>0</v>
      </c>
      <c r="M122" t="e">
        <f t="shared" si="5"/>
        <v>#REF!</v>
      </c>
    </row>
    <row r="123" spans="1:13" ht="12.75">
      <c r="A123" t="e">
        <f>+#REF!</f>
        <v>#REF!</v>
      </c>
      <c r="B123" t="e">
        <f>+#REF!</f>
        <v>#REF!</v>
      </c>
      <c r="C123" t="e">
        <f>+CONCATENATE(MID(#REF!,1,2),"0000")</f>
        <v>#REF!</v>
      </c>
      <c r="E123" t="s">
        <v>349</v>
      </c>
      <c r="F123" s="18" t="e">
        <f>+VLOOKUP(#REF!,'EMPRESA- PROGRAMA'!$B$2:$C$24,2,FALSE)</f>
        <v>#REF!</v>
      </c>
      <c r="G123" s="18" t="str">
        <f t="shared" si="4"/>
        <v>09201</v>
      </c>
      <c r="I123" t="s">
        <v>517</v>
      </c>
      <c r="J123" t="e">
        <f>+#REF!</f>
        <v>#REF!</v>
      </c>
      <c r="K123">
        <v>0</v>
      </c>
      <c r="L123">
        <v>0</v>
      </c>
      <c r="M123" t="e">
        <f t="shared" si="5"/>
        <v>#REF!</v>
      </c>
    </row>
    <row r="124" spans="1:13" ht="12.75">
      <c r="A124" t="e">
        <f>+#REF!</f>
        <v>#REF!</v>
      </c>
      <c r="B124" t="e">
        <f>+#REF!</f>
        <v>#REF!</v>
      </c>
      <c r="C124" t="e">
        <f>+CONCATENATE(MID(#REF!,1,2),"0000")</f>
        <v>#REF!</v>
      </c>
      <c r="E124" t="s">
        <v>349</v>
      </c>
      <c r="F124" s="18" t="e">
        <f>+VLOOKUP(#REF!,'EMPRESA- PROGRAMA'!$B$2:$C$24,2,FALSE)</f>
        <v>#REF!</v>
      </c>
      <c r="G124" s="18" t="str">
        <f t="shared" si="4"/>
        <v>09201</v>
      </c>
      <c r="I124" t="s">
        <v>517</v>
      </c>
      <c r="J124" t="e">
        <f>+#REF!</f>
        <v>#REF!</v>
      </c>
      <c r="K124">
        <v>0</v>
      </c>
      <c r="L124">
        <v>0</v>
      </c>
      <c r="M124" t="e">
        <f t="shared" si="5"/>
        <v>#REF!</v>
      </c>
    </row>
    <row r="125" spans="1:13" ht="12.75">
      <c r="A125" t="e">
        <f>+#REF!</f>
        <v>#REF!</v>
      </c>
      <c r="B125" t="e">
        <f>+#REF!</f>
        <v>#REF!</v>
      </c>
      <c r="C125" t="e">
        <f>+CONCATENATE(MID(#REF!,1,2),"0000")</f>
        <v>#REF!</v>
      </c>
      <c r="E125" t="s">
        <v>349</v>
      </c>
      <c r="F125" s="18" t="e">
        <f>+VLOOKUP(#REF!,'EMPRESA- PROGRAMA'!$B$2:$C$24,2,FALSE)</f>
        <v>#REF!</v>
      </c>
      <c r="G125" s="18" t="str">
        <f t="shared" si="4"/>
        <v>09201</v>
      </c>
      <c r="I125" t="s">
        <v>517</v>
      </c>
      <c r="J125" t="e">
        <f>+#REF!</f>
        <v>#REF!</v>
      </c>
      <c r="K125">
        <v>0</v>
      </c>
      <c r="L125">
        <v>0</v>
      </c>
      <c r="M125" t="e">
        <f t="shared" si="5"/>
        <v>#REF!</v>
      </c>
    </row>
    <row r="126" spans="1:13" ht="12.75">
      <c r="A126" t="e">
        <f>+#REF!</f>
        <v>#REF!</v>
      </c>
      <c r="B126" t="e">
        <f>+#REF!</f>
        <v>#REF!</v>
      </c>
      <c r="C126" t="e">
        <f>+CONCATENATE(MID(#REF!,1,2),"0000")</f>
        <v>#REF!</v>
      </c>
      <c r="E126" t="s">
        <v>349</v>
      </c>
      <c r="F126" s="18" t="e">
        <f>+VLOOKUP(#REF!,'EMPRESA- PROGRAMA'!$B$2:$C$24,2,FALSE)</f>
        <v>#REF!</v>
      </c>
      <c r="G126" s="18" t="str">
        <f t="shared" si="4"/>
        <v>09201</v>
      </c>
      <c r="I126" t="s">
        <v>517</v>
      </c>
      <c r="J126" t="e">
        <f>+#REF!</f>
        <v>#REF!</v>
      </c>
      <c r="K126">
        <v>0</v>
      </c>
      <c r="L126">
        <v>0</v>
      </c>
      <c r="M126" t="e">
        <f t="shared" si="5"/>
        <v>#REF!</v>
      </c>
    </row>
    <row r="127" spans="1:13" ht="12.75">
      <c r="A127" t="e">
        <f>+#REF!</f>
        <v>#REF!</v>
      </c>
      <c r="B127" t="e">
        <f>+#REF!</f>
        <v>#REF!</v>
      </c>
      <c r="C127" t="e">
        <f>+CONCATENATE(MID(#REF!,1,2),"0000")</f>
        <v>#REF!</v>
      </c>
      <c r="E127" t="s">
        <v>349</v>
      </c>
      <c r="F127" s="18" t="e">
        <f>+VLOOKUP(#REF!,'EMPRESA- PROGRAMA'!$B$2:$C$24,2,FALSE)</f>
        <v>#REF!</v>
      </c>
      <c r="G127" s="18" t="str">
        <f>+"09202"</f>
        <v>09202</v>
      </c>
      <c r="I127" t="s">
        <v>517</v>
      </c>
      <c r="J127" t="e">
        <f>+#REF!</f>
        <v>#REF!</v>
      </c>
      <c r="K127">
        <v>0</v>
      </c>
      <c r="L127">
        <v>0</v>
      </c>
      <c r="M127" t="e">
        <f>+J127</f>
        <v>#REF!</v>
      </c>
    </row>
    <row r="128" spans="1:13" ht="12.75">
      <c r="A128" t="e">
        <f>+#REF!</f>
        <v>#REF!</v>
      </c>
      <c r="B128" t="e">
        <f>+#REF!</f>
        <v>#REF!</v>
      </c>
      <c r="C128" t="e">
        <f>+CONCATENATE(MID(#REF!,1,2),"0000")</f>
        <v>#REF!</v>
      </c>
      <c r="E128" t="s">
        <v>349</v>
      </c>
      <c r="F128" s="18" t="e">
        <f>+VLOOKUP(#REF!,'EMPRESA- PROGRAMA'!$B$2:$C$24,2,FALSE)</f>
        <v>#REF!</v>
      </c>
      <c r="G128" s="18" t="str">
        <f aca="true" t="shared" si="6" ref="G128:G157">+"09202"</f>
        <v>09202</v>
      </c>
      <c r="I128" t="s">
        <v>517</v>
      </c>
      <c r="J128" t="e">
        <f>+#REF!</f>
        <v>#REF!</v>
      </c>
      <c r="K128">
        <v>0</v>
      </c>
      <c r="L128">
        <v>0</v>
      </c>
      <c r="M128" t="e">
        <f aca="true" t="shared" si="7" ref="M128:M157">+J128</f>
        <v>#REF!</v>
      </c>
    </row>
    <row r="129" spans="1:13" ht="12.75">
      <c r="A129" t="e">
        <f>+#REF!</f>
        <v>#REF!</v>
      </c>
      <c r="B129" t="e">
        <f>+#REF!</f>
        <v>#REF!</v>
      </c>
      <c r="C129" t="e">
        <f>+CONCATENATE(MID(#REF!,1,2),"0000")</f>
        <v>#REF!</v>
      </c>
      <c r="E129" t="s">
        <v>349</v>
      </c>
      <c r="F129" s="18" t="e">
        <f>+VLOOKUP(#REF!,'EMPRESA- PROGRAMA'!$B$2:$C$24,2,FALSE)</f>
        <v>#REF!</v>
      </c>
      <c r="G129" s="18" t="str">
        <f t="shared" si="6"/>
        <v>09202</v>
      </c>
      <c r="I129" t="s">
        <v>517</v>
      </c>
      <c r="J129" t="e">
        <f>+#REF!</f>
        <v>#REF!</v>
      </c>
      <c r="K129">
        <v>0</v>
      </c>
      <c r="L129">
        <v>0</v>
      </c>
      <c r="M129" t="e">
        <f t="shared" si="7"/>
        <v>#REF!</v>
      </c>
    </row>
    <row r="130" spans="1:13" ht="12.75">
      <c r="A130" t="e">
        <f>+#REF!</f>
        <v>#REF!</v>
      </c>
      <c r="B130" t="e">
        <f>+#REF!</f>
        <v>#REF!</v>
      </c>
      <c r="C130" t="e">
        <f>+CONCATENATE(MID(#REF!,1,2),"0000")</f>
        <v>#REF!</v>
      </c>
      <c r="E130" t="s">
        <v>349</v>
      </c>
      <c r="F130" s="18" t="e">
        <f>+VLOOKUP(#REF!,'EMPRESA- PROGRAMA'!$B$2:$C$24,2,FALSE)</f>
        <v>#REF!</v>
      </c>
      <c r="G130" s="18" t="str">
        <f t="shared" si="6"/>
        <v>09202</v>
      </c>
      <c r="I130" t="s">
        <v>517</v>
      </c>
      <c r="J130" t="e">
        <f>+#REF!</f>
        <v>#REF!</v>
      </c>
      <c r="K130">
        <v>0</v>
      </c>
      <c r="L130">
        <v>0</v>
      </c>
      <c r="M130" t="e">
        <f t="shared" si="7"/>
        <v>#REF!</v>
      </c>
    </row>
    <row r="131" spans="1:13" ht="12.75">
      <c r="A131" t="e">
        <f>+#REF!</f>
        <v>#REF!</v>
      </c>
      <c r="B131" t="e">
        <f>+#REF!</f>
        <v>#REF!</v>
      </c>
      <c r="C131" t="e">
        <f>+CONCATENATE(MID(#REF!,1,2),"0000")</f>
        <v>#REF!</v>
      </c>
      <c r="E131" t="s">
        <v>349</v>
      </c>
      <c r="F131" s="18" t="e">
        <f>+VLOOKUP(#REF!,'EMPRESA- PROGRAMA'!$B$2:$C$24,2,FALSE)</f>
        <v>#REF!</v>
      </c>
      <c r="G131" s="18" t="str">
        <f t="shared" si="6"/>
        <v>09202</v>
      </c>
      <c r="I131" t="s">
        <v>517</v>
      </c>
      <c r="J131" t="e">
        <f>+#REF!</f>
        <v>#REF!</v>
      </c>
      <c r="K131">
        <v>0</v>
      </c>
      <c r="L131">
        <v>0</v>
      </c>
      <c r="M131" t="e">
        <f t="shared" si="7"/>
        <v>#REF!</v>
      </c>
    </row>
    <row r="132" spans="1:13" ht="12.75">
      <c r="A132" t="e">
        <f>+#REF!</f>
        <v>#REF!</v>
      </c>
      <c r="B132" t="e">
        <f>+#REF!</f>
        <v>#REF!</v>
      </c>
      <c r="C132" t="e">
        <f>+CONCATENATE(MID(#REF!,1,2),"0000")</f>
        <v>#REF!</v>
      </c>
      <c r="E132" t="s">
        <v>349</v>
      </c>
      <c r="F132" s="18" t="e">
        <f>+VLOOKUP(#REF!,'EMPRESA- PROGRAMA'!$B$2:$C$24,2,FALSE)</f>
        <v>#REF!</v>
      </c>
      <c r="G132" s="18" t="str">
        <f t="shared" si="6"/>
        <v>09202</v>
      </c>
      <c r="I132" t="s">
        <v>517</v>
      </c>
      <c r="J132" t="e">
        <f>+#REF!</f>
        <v>#REF!</v>
      </c>
      <c r="K132">
        <v>0</v>
      </c>
      <c r="L132">
        <v>0</v>
      </c>
      <c r="M132" t="e">
        <f t="shared" si="7"/>
        <v>#REF!</v>
      </c>
    </row>
    <row r="133" spans="1:13" ht="12.75">
      <c r="A133" t="e">
        <f>+#REF!</f>
        <v>#REF!</v>
      </c>
      <c r="B133" t="e">
        <f>+#REF!</f>
        <v>#REF!</v>
      </c>
      <c r="C133" t="e">
        <f>+CONCATENATE(MID(#REF!,1,2),"0000")</f>
        <v>#REF!</v>
      </c>
      <c r="E133" t="s">
        <v>349</v>
      </c>
      <c r="F133" s="18" t="e">
        <f>+VLOOKUP(#REF!,'EMPRESA- PROGRAMA'!$B$2:$C$24,2,FALSE)</f>
        <v>#REF!</v>
      </c>
      <c r="G133" s="18" t="str">
        <f t="shared" si="6"/>
        <v>09202</v>
      </c>
      <c r="I133" t="s">
        <v>517</v>
      </c>
      <c r="J133" t="e">
        <f>+#REF!</f>
        <v>#REF!</v>
      </c>
      <c r="K133">
        <v>0</v>
      </c>
      <c r="L133">
        <v>0</v>
      </c>
      <c r="M133" t="e">
        <f t="shared" si="7"/>
        <v>#REF!</v>
      </c>
    </row>
    <row r="134" spans="1:13" ht="12.75">
      <c r="A134" t="e">
        <f>+#REF!</f>
        <v>#REF!</v>
      </c>
      <c r="B134" t="e">
        <f>+#REF!</f>
        <v>#REF!</v>
      </c>
      <c r="C134" t="e">
        <f>+CONCATENATE(MID(#REF!,1,2),"0000")</f>
        <v>#REF!</v>
      </c>
      <c r="E134" t="s">
        <v>349</v>
      </c>
      <c r="F134" s="18" t="e">
        <f>+VLOOKUP(#REF!,'EMPRESA- PROGRAMA'!$B$2:$C$24,2,FALSE)</f>
        <v>#REF!</v>
      </c>
      <c r="G134" s="18" t="str">
        <f t="shared" si="6"/>
        <v>09202</v>
      </c>
      <c r="I134" t="s">
        <v>517</v>
      </c>
      <c r="J134" t="e">
        <f>+#REF!</f>
        <v>#REF!</v>
      </c>
      <c r="K134">
        <v>0</v>
      </c>
      <c r="L134">
        <v>0</v>
      </c>
      <c r="M134" t="e">
        <f t="shared" si="7"/>
        <v>#REF!</v>
      </c>
    </row>
    <row r="135" spans="1:13" ht="12.75">
      <c r="A135" t="e">
        <f>+#REF!</f>
        <v>#REF!</v>
      </c>
      <c r="B135" t="e">
        <f>+#REF!</f>
        <v>#REF!</v>
      </c>
      <c r="C135" t="e">
        <f>+CONCATENATE(MID(#REF!,1,2),"0000")</f>
        <v>#REF!</v>
      </c>
      <c r="E135" t="s">
        <v>349</v>
      </c>
      <c r="F135" s="18" t="e">
        <f>+VLOOKUP(#REF!,'EMPRESA- PROGRAMA'!$B$2:$C$24,2,FALSE)</f>
        <v>#REF!</v>
      </c>
      <c r="G135" s="18" t="str">
        <f t="shared" si="6"/>
        <v>09202</v>
      </c>
      <c r="I135" t="s">
        <v>517</v>
      </c>
      <c r="J135" t="e">
        <f>+#REF!</f>
        <v>#REF!</v>
      </c>
      <c r="K135">
        <v>0</v>
      </c>
      <c r="L135">
        <v>0</v>
      </c>
      <c r="M135" t="e">
        <f t="shared" si="7"/>
        <v>#REF!</v>
      </c>
    </row>
    <row r="136" spans="1:13" ht="12.75">
      <c r="A136" t="e">
        <f>+#REF!</f>
        <v>#REF!</v>
      </c>
      <c r="B136" t="e">
        <f>+#REF!</f>
        <v>#REF!</v>
      </c>
      <c r="C136" t="e">
        <f>+CONCATENATE(MID(#REF!,1,2),"0000")</f>
        <v>#REF!</v>
      </c>
      <c r="E136" t="s">
        <v>349</v>
      </c>
      <c r="F136" s="18" t="e">
        <f>+VLOOKUP(#REF!,'EMPRESA- PROGRAMA'!$B$2:$C$24,2,FALSE)</f>
        <v>#REF!</v>
      </c>
      <c r="G136" s="18" t="str">
        <f t="shared" si="6"/>
        <v>09202</v>
      </c>
      <c r="I136" t="s">
        <v>517</v>
      </c>
      <c r="J136" t="e">
        <f>+#REF!</f>
        <v>#REF!</v>
      </c>
      <c r="K136">
        <v>0</v>
      </c>
      <c r="L136">
        <v>0</v>
      </c>
      <c r="M136" t="e">
        <f t="shared" si="7"/>
        <v>#REF!</v>
      </c>
    </row>
    <row r="137" spans="1:13" ht="12.75">
      <c r="A137" t="e">
        <f>+#REF!</f>
        <v>#REF!</v>
      </c>
      <c r="B137" t="e">
        <f>+#REF!</f>
        <v>#REF!</v>
      </c>
      <c r="C137" t="e">
        <f>+CONCATENATE(MID(#REF!,1,2),"0000")</f>
        <v>#REF!</v>
      </c>
      <c r="E137" t="s">
        <v>349</v>
      </c>
      <c r="F137" s="18" t="e">
        <f>+VLOOKUP(#REF!,'EMPRESA- PROGRAMA'!$B$2:$C$24,2,FALSE)</f>
        <v>#REF!</v>
      </c>
      <c r="G137" s="18" t="str">
        <f t="shared" si="6"/>
        <v>09202</v>
      </c>
      <c r="I137" t="s">
        <v>517</v>
      </c>
      <c r="J137" t="e">
        <f>+#REF!</f>
        <v>#REF!</v>
      </c>
      <c r="K137">
        <v>0</v>
      </c>
      <c r="L137">
        <v>0</v>
      </c>
      <c r="M137" t="e">
        <f t="shared" si="7"/>
        <v>#REF!</v>
      </c>
    </row>
    <row r="138" spans="1:13" ht="12.75">
      <c r="A138" t="e">
        <f>+#REF!</f>
        <v>#REF!</v>
      </c>
      <c r="B138" t="e">
        <f>+#REF!</f>
        <v>#REF!</v>
      </c>
      <c r="C138" t="e">
        <f>+CONCATENATE(MID(#REF!,1,2),"0000")</f>
        <v>#REF!</v>
      </c>
      <c r="E138" t="s">
        <v>349</v>
      </c>
      <c r="F138" s="18" t="e">
        <f>+VLOOKUP(#REF!,'EMPRESA- PROGRAMA'!$B$2:$C$24,2,FALSE)</f>
        <v>#REF!</v>
      </c>
      <c r="G138" s="18" t="str">
        <f t="shared" si="6"/>
        <v>09202</v>
      </c>
      <c r="I138" t="s">
        <v>517</v>
      </c>
      <c r="J138" t="e">
        <f>+#REF!</f>
        <v>#REF!</v>
      </c>
      <c r="K138">
        <v>0</v>
      </c>
      <c r="L138">
        <v>0</v>
      </c>
      <c r="M138" t="e">
        <f t="shared" si="7"/>
        <v>#REF!</v>
      </c>
    </row>
    <row r="139" spans="1:13" ht="12.75">
      <c r="A139" t="e">
        <f>+#REF!</f>
        <v>#REF!</v>
      </c>
      <c r="B139" t="e">
        <f>+#REF!</f>
        <v>#REF!</v>
      </c>
      <c r="C139" t="e">
        <f>+CONCATENATE(MID(#REF!,1,2),"0000")</f>
        <v>#REF!</v>
      </c>
      <c r="E139" t="s">
        <v>349</v>
      </c>
      <c r="F139" s="18" t="e">
        <f>+VLOOKUP(#REF!,'EMPRESA- PROGRAMA'!$B$2:$C$24,2,FALSE)</f>
        <v>#REF!</v>
      </c>
      <c r="G139" s="18" t="str">
        <f t="shared" si="6"/>
        <v>09202</v>
      </c>
      <c r="I139" t="s">
        <v>517</v>
      </c>
      <c r="J139" t="e">
        <f>+#REF!</f>
        <v>#REF!</v>
      </c>
      <c r="K139">
        <v>0</v>
      </c>
      <c r="L139">
        <v>0</v>
      </c>
      <c r="M139" t="e">
        <f t="shared" si="7"/>
        <v>#REF!</v>
      </c>
    </row>
    <row r="140" spans="1:13" ht="12.75">
      <c r="A140" t="e">
        <f>+#REF!</f>
        <v>#REF!</v>
      </c>
      <c r="B140" t="e">
        <f>+#REF!</f>
        <v>#REF!</v>
      </c>
      <c r="C140" t="e">
        <f>+CONCATENATE(MID(#REF!,1,2),"0000")</f>
        <v>#REF!</v>
      </c>
      <c r="E140" t="s">
        <v>349</v>
      </c>
      <c r="F140" s="18" t="e">
        <f>+VLOOKUP(#REF!,'EMPRESA- PROGRAMA'!$B$2:$C$24,2,FALSE)</f>
        <v>#REF!</v>
      </c>
      <c r="G140" s="18" t="str">
        <f t="shared" si="6"/>
        <v>09202</v>
      </c>
      <c r="I140" t="s">
        <v>517</v>
      </c>
      <c r="J140" t="e">
        <f>+#REF!</f>
        <v>#REF!</v>
      </c>
      <c r="K140">
        <v>0</v>
      </c>
      <c r="L140">
        <v>0</v>
      </c>
      <c r="M140" t="e">
        <f t="shared" si="7"/>
        <v>#REF!</v>
      </c>
    </row>
    <row r="141" spans="1:13" ht="12.75">
      <c r="A141" t="e">
        <f>+#REF!</f>
        <v>#REF!</v>
      </c>
      <c r="B141" t="e">
        <f>+#REF!</f>
        <v>#REF!</v>
      </c>
      <c r="C141" t="e">
        <f>+CONCATENATE(MID(#REF!,1,2),"0000")</f>
        <v>#REF!</v>
      </c>
      <c r="E141" t="s">
        <v>349</v>
      </c>
      <c r="F141" s="18" t="e">
        <f>+VLOOKUP(#REF!,'EMPRESA- PROGRAMA'!$B$2:$C$24,2,FALSE)</f>
        <v>#REF!</v>
      </c>
      <c r="G141" s="18" t="str">
        <f t="shared" si="6"/>
        <v>09202</v>
      </c>
      <c r="I141" t="s">
        <v>517</v>
      </c>
      <c r="J141" t="e">
        <f>+#REF!</f>
        <v>#REF!</v>
      </c>
      <c r="K141">
        <v>0</v>
      </c>
      <c r="L141">
        <v>0</v>
      </c>
      <c r="M141" t="e">
        <f t="shared" si="7"/>
        <v>#REF!</v>
      </c>
    </row>
    <row r="142" spans="1:13" ht="12.75">
      <c r="A142" t="e">
        <f>+#REF!</f>
        <v>#REF!</v>
      </c>
      <c r="B142" t="e">
        <f>+#REF!</f>
        <v>#REF!</v>
      </c>
      <c r="C142" t="e">
        <f>+CONCATENATE(MID(#REF!,1,2),"0000")</f>
        <v>#REF!</v>
      </c>
      <c r="E142" t="s">
        <v>349</v>
      </c>
      <c r="F142" s="18" t="e">
        <f>+VLOOKUP(#REF!,'EMPRESA- PROGRAMA'!$B$2:$C$24,2,FALSE)</f>
        <v>#REF!</v>
      </c>
      <c r="G142" s="18" t="str">
        <f t="shared" si="6"/>
        <v>09202</v>
      </c>
      <c r="I142" t="s">
        <v>517</v>
      </c>
      <c r="J142" t="e">
        <f>+#REF!</f>
        <v>#REF!</v>
      </c>
      <c r="K142">
        <v>0</v>
      </c>
      <c r="L142">
        <v>0</v>
      </c>
      <c r="M142" t="e">
        <f t="shared" si="7"/>
        <v>#REF!</v>
      </c>
    </row>
    <row r="143" spans="1:13" ht="12.75">
      <c r="A143" t="e">
        <f>+#REF!</f>
        <v>#REF!</v>
      </c>
      <c r="B143" t="e">
        <f>+#REF!</f>
        <v>#REF!</v>
      </c>
      <c r="C143" t="e">
        <f>+CONCATENATE(MID(#REF!,1,2),"0000")</f>
        <v>#REF!</v>
      </c>
      <c r="E143" t="s">
        <v>349</v>
      </c>
      <c r="F143" s="18" t="e">
        <f>+VLOOKUP(#REF!,'EMPRESA- PROGRAMA'!$B$2:$C$24,2,FALSE)</f>
        <v>#REF!</v>
      </c>
      <c r="G143" s="18" t="str">
        <f t="shared" si="6"/>
        <v>09202</v>
      </c>
      <c r="I143" t="s">
        <v>517</v>
      </c>
      <c r="J143" t="e">
        <f>+#REF!</f>
        <v>#REF!</v>
      </c>
      <c r="K143">
        <v>0</v>
      </c>
      <c r="L143">
        <v>0</v>
      </c>
      <c r="M143" t="e">
        <f t="shared" si="7"/>
        <v>#REF!</v>
      </c>
    </row>
    <row r="144" spans="1:13" ht="12.75">
      <c r="A144" t="e">
        <f>+#REF!</f>
        <v>#REF!</v>
      </c>
      <c r="B144" t="e">
        <f>+#REF!</f>
        <v>#REF!</v>
      </c>
      <c r="C144" t="e">
        <f>+CONCATENATE(MID(#REF!,1,2),"0000")</f>
        <v>#REF!</v>
      </c>
      <c r="E144" t="s">
        <v>349</v>
      </c>
      <c r="F144" s="18" t="e">
        <f>+VLOOKUP(#REF!,'EMPRESA- PROGRAMA'!$B$2:$C$24,2,FALSE)</f>
        <v>#REF!</v>
      </c>
      <c r="G144" s="18" t="str">
        <f t="shared" si="6"/>
        <v>09202</v>
      </c>
      <c r="I144" t="s">
        <v>517</v>
      </c>
      <c r="J144" t="e">
        <f>+#REF!</f>
        <v>#REF!</v>
      </c>
      <c r="K144">
        <v>0</v>
      </c>
      <c r="L144">
        <v>0</v>
      </c>
      <c r="M144" t="e">
        <f t="shared" si="7"/>
        <v>#REF!</v>
      </c>
    </row>
    <row r="145" spans="1:13" ht="12.75">
      <c r="A145" t="e">
        <f>+#REF!</f>
        <v>#REF!</v>
      </c>
      <c r="B145" t="e">
        <f>+#REF!</f>
        <v>#REF!</v>
      </c>
      <c r="C145" t="e">
        <f>+CONCATENATE(MID(#REF!,1,2),"0000")</f>
        <v>#REF!</v>
      </c>
      <c r="E145" t="s">
        <v>349</v>
      </c>
      <c r="F145" s="18" t="e">
        <f>+VLOOKUP(#REF!,'EMPRESA- PROGRAMA'!$B$2:$C$24,2,FALSE)</f>
        <v>#REF!</v>
      </c>
      <c r="G145" s="18" t="str">
        <f t="shared" si="6"/>
        <v>09202</v>
      </c>
      <c r="I145" t="s">
        <v>517</v>
      </c>
      <c r="J145" t="e">
        <f>+#REF!</f>
        <v>#REF!</v>
      </c>
      <c r="K145">
        <v>0</v>
      </c>
      <c r="L145">
        <v>0</v>
      </c>
      <c r="M145" t="e">
        <f t="shared" si="7"/>
        <v>#REF!</v>
      </c>
    </row>
    <row r="146" spans="1:13" ht="12.75">
      <c r="A146" t="e">
        <f>+#REF!</f>
        <v>#REF!</v>
      </c>
      <c r="B146" t="e">
        <f>+#REF!</f>
        <v>#REF!</v>
      </c>
      <c r="C146" t="e">
        <f>+CONCATENATE(MID(#REF!,1,2),"0000")</f>
        <v>#REF!</v>
      </c>
      <c r="E146" t="s">
        <v>349</v>
      </c>
      <c r="F146" s="18" t="e">
        <f>+VLOOKUP(#REF!,'EMPRESA- PROGRAMA'!$B$2:$C$24,2,FALSE)</f>
        <v>#REF!</v>
      </c>
      <c r="G146" s="18" t="str">
        <f t="shared" si="6"/>
        <v>09202</v>
      </c>
      <c r="I146" t="s">
        <v>517</v>
      </c>
      <c r="J146" t="e">
        <f>+#REF!</f>
        <v>#REF!</v>
      </c>
      <c r="K146">
        <v>0</v>
      </c>
      <c r="L146">
        <v>0</v>
      </c>
      <c r="M146" t="e">
        <f t="shared" si="7"/>
        <v>#REF!</v>
      </c>
    </row>
    <row r="147" spans="1:13" ht="12.75">
      <c r="A147" t="e">
        <f>+#REF!</f>
        <v>#REF!</v>
      </c>
      <c r="B147" t="e">
        <f>+#REF!</f>
        <v>#REF!</v>
      </c>
      <c r="C147" t="e">
        <f>+CONCATENATE(MID(#REF!,1,2),"0000")</f>
        <v>#REF!</v>
      </c>
      <c r="E147" t="s">
        <v>349</v>
      </c>
      <c r="F147" s="18" t="e">
        <f>+VLOOKUP(#REF!,'EMPRESA- PROGRAMA'!$B$2:$C$24,2,FALSE)</f>
        <v>#REF!</v>
      </c>
      <c r="G147" s="18" t="str">
        <f t="shared" si="6"/>
        <v>09202</v>
      </c>
      <c r="I147" t="s">
        <v>517</v>
      </c>
      <c r="J147" t="e">
        <f>+#REF!</f>
        <v>#REF!</v>
      </c>
      <c r="K147">
        <v>0</v>
      </c>
      <c r="L147">
        <v>0</v>
      </c>
      <c r="M147" t="e">
        <f t="shared" si="7"/>
        <v>#REF!</v>
      </c>
    </row>
    <row r="148" spans="1:13" ht="12.75">
      <c r="A148" t="e">
        <f>+#REF!</f>
        <v>#REF!</v>
      </c>
      <c r="B148" t="e">
        <f>+#REF!</f>
        <v>#REF!</v>
      </c>
      <c r="C148" t="e">
        <f>+CONCATENATE(MID(#REF!,1,2),"0000")</f>
        <v>#REF!</v>
      </c>
      <c r="E148" t="s">
        <v>349</v>
      </c>
      <c r="F148" s="18" t="e">
        <f>+VLOOKUP(#REF!,'EMPRESA- PROGRAMA'!$B$2:$C$24,2,FALSE)</f>
        <v>#REF!</v>
      </c>
      <c r="G148" s="18" t="str">
        <f t="shared" si="6"/>
        <v>09202</v>
      </c>
      <c r="I148" t="s">
        <v>517</v>
      </c>
      <c r="J148" t="e">
        <f>+#REF!</f>
        <v>#REF!</v>
      </c>
      <c r="K148">
        <v>0</v>
      </c>
      <c r="L148">
        <v>0</v>
      </c>
      <c r="M148" t="e">
        <f t="shared" si="7"/>
        <v>#REF!</v>
      </c>
    </row>
    <row r="149" spans="1:13" ht="12.75">
      <c r="A149" t="e">
        <f>+#REF!</f>
        <v>#REF!</v>
      </c>
      <c r="B149" t="e">
        <f>+#REF!</f>
        <v>#REF!</v>
      </c>
      <c r="C149" t="e">
        <f>+CONCATENATE(MID(#REF!,1,2),"0000")</f>
        <v>#REF!</v>
      </c>
      <c r="E149" t="s">
        <v>349</v>
      </c>
      <c r="F149" s="18" t="e">
        <f>+VLOOKUP(#REF!,'EMPRESA- PROGRAMA'!$B$2:$C$24,2,FALSE)</f>
        <v>#REF!</v>
      </c>
      <c r="G149" s="18" t="str">
        <f t="shared" si="6"/>
        <v>09202</v>
      </c>
      <c r="I149" t="s">
        <v>517</v>
      </c>
      <c r="J149" t="e">
        <f>+#REF!</f>
        <v>#REF!</v>
      </c>
      <c r="K149">
        <v>0</v>
      </c>
      <c r="L149">
        <v>0</v>
      </c>
      <c r="M149" t="e">
        <f t="shared" si="7"/>
        <v>#REF!</v>
      </c>
    </row>
    <row r="150" spans="1:13" ht="12.75">
      <c r="A150" t="e">
        <f>+#REF!</f>
        <v>#REF!</v>
      </c>
      <c r="B150" t="e">
        <f>+#REF!</f>
        <v>#REF!</v>
      </c>
      <c r="C150" t="e">
        <f>+CONCATENATE(MID(#REF!,1,2),"0000")</f>
        <v>#REF!</v>
      </c>
      <c r="E150" t="s">
        <v>349</v>
      </c>
      <c r="F150" s="18" t="e">
        <f>+VLOOKUP(#REF!,'EMPRESA- PROGRAMA'!$B$2:$C$24,2,FALSE)</f>
        <v>#REF!</v>
      </c>
      <c r="G150" s="18" t="str">
        <f t="shared" si="6"/>
        <v>09202</v>
      </c>
      <c r="I150" t="s">
        <v>517</v>
      </c>
      <c r="J150" t="e">
        <f>+#REF!</f>
        <v>#REF!</v>
      </c>
      <c r="K150">
        <v>0</v>
      </c>
      <c r="L150">
        <v>0</v>
      </c>
      <c r="M150" t="e">
        <f t="shared" si="7"/>
        <v>#REF!</v>
      </c>
    </row>
    <row r="151" spans="1:13" ht="12.75">
      <c r="A151" t="e">
        <f>+#REF!</f>
        <v>#REF!</v>
      </c>
      <c r="B151" t="e">
        <f>+#REF!</f>
        <v>#REF!</v>
      </c>
      <c r="C151" t="e">
        <f>+CONCATENATE(MID(#REF!,1,2),"0000")</f>
        <v>#REF!</v>
      </c>
      <c r="E151" t="s">
        <v>349</v>
      </c>
      <c r="F151" s="18" t="e">
        <f>+VLOOKUP(#REF!,'EMPRESA- PROGRAMA'!$B$2:$C$24,2,FALSE)</f>
        <v>#REF!</v>
      </c>
      <c r="G151" s="18" t="str">
        <f t="shared" si="6"/>
        <v>09202</v>
      </c>
      <c r="I151" t="s">
        <v>517</v>
      </c>
      <c r="J151" t="e">
        <f>+#REF!</f>
        <v>#REF!</v>
      </c>
      <c r="K151">
        <v>0</v>
      </c>
      <c r="L151">
        <v>0</v>
      </c>
      <c r="M151" t="e">
        <f t="shared" si="7"/>
        <v>#REF!</v>
      </c>
    </row>
    <row r="152" spans="1:13" ht="12.75">
      <c r="A152" t="e">
        <f>+#REF!</f>
        <v>#REF!</v>
      </c>
      <c r="B152" t="e">
        <f>+#REF!</f>
        <v>#REF!</v>
      </c>
      <c r="C152" t="e">
        <f>+CONCATENATE(MID(#REF!,1,2),"0000")</f>
        <v>#REF!</v>
      </c>
      <c r="E152" t="s">
        <v>349</v>
      </c>
      <c r="F152" s="18" t="e">
        <f>+VLOOKUP(#REF!,'EMPRESA- PROGRAMA'!$B$2:$C$24,2,FALSE)</f>
        <v>#REF!</v>
      </c>
      <c r="G152" s="18" t="str">
        <f t="shared" si="6"/>
        <v>09202</v>
      </c>
      <c r="I152" t="s">
        <v>517</v>
      </c>
      <c r="J152" t="e">
        <f>+#REF!</f>
        <v>#REF!</v>
      </c>
      <c r="K152">
        <v>0</v>
      </c>
      <c r="L152">
        <v>0</v>
      </c>
      <c r="M152" t="e">
        <f t="shared" si="7"/>
        <v>#REF!</v>
      </c>
    </row>
    <row r="153" spans="1:13" ht="12.75">
      <c r="A153" t="e">
        <f>+#REF!</f>
        <v>#REF!</v>
      </c>
      <c r="B153" t="e">
        <f>+#REF!</f>
        <v>#REF!</v>
      </c>
      <c r="C153" t="e">
        <f>+CONCATENATE(MID(#REF!,1,2),"0000")</f>
        <v>#REF!</v>
      </c>
      <c r="E153" t="s">
        <v>349</v>
      </c>
      <c r="F153" s="18" t="e">
        <f>+VLOOKUP(#REF!,'EMPRESA- PROGRAMA'!$B$2:$C$24,2,FALSE)</f>
        <v>#REF!</v>
      </c>
      <c r="G153" s="18" t="str">
        <f t="shared" si="6"/>
        <v>09202</v>
      </c>
      <c r="I153" t="s">
        <v>517</v>
      </c>
      <c r="J153" t="e">
        <f>+#REF!</f>
        <v>#REF!</v>
      </c>
      <c r="K153">
        <v>0</v>
      </c>
      <c r="L153">
        <v>0</v>
      </c>
      <c r="M153" t="e">
        <f t="shared" si="7"/>
        <v>#REF!</v>
      </c>
    </row>
    <row r="154" spans="1:13" ht="12.75">
      <c r="A154" t="e">
        <f>+#REF!</f>
        <v>#REF!</v>
      </c>
      <c r="B154" t="e">
        <f>+#REF!</f>
        <v>#REF!</v>
      </c>
      <c r="C154" t="e">
        <f>+CONCATENATE(MID(#REF!,1,2),"0000")</f>
        <v>#REF!</v>
      </c>
      <c r="E154" t="s">
        <v>349</v>
      </c>
      <c r="F154" s="18" t="e">
        <f>+VLOOKUP(#REF!,'EMPRESA- PROGRAMA'!$B$2:$C$24,2,FALSE)</f>
        <v>#REF!</v>
      </c>
      <c r="G154" s="18" t="str">
        <f t="shared" si="6"/>
        <v>09202</v>
      </c>
      <c r="I154" t="s">
        <v>517</v>
      </c>
      <c r="J154" t="e">
        <f>+#REF!</f>
        <v>#REF!</v>
      </c>
      <c r="K154">
        <v>0</v>
      </c>
      <c r="L154">
        <v>0</v>
      </c>
      <c r="M154" t="e">
        <f t="shared" si="7"/>
        <v>#REF!</v>
      </c>
    </row>
    <row r="155" spans="1:13" ht="12.75">
      <c r="A155" t="e">
        <f>+#REF!</f>
        <v>#REF!</v>
      </c>
      <c r="B155" t="e">
        <f>+#REF!</f>
        <v>#REF!</v>
      </c>
      <c r="C155" t="e">
        <f>+CONCATENATE(MID(#REF!,1,2),"0000")</f>
        <v>#REF!</v>
      </c>
      <c r="E155" t="s">
        <v>349</v>
      </c>
      <c r="F155" s="18" t="e">
        <f>+VLOOKUP(#REF!,'EMPRESA- PROGRAMA'!$B$2:$C$24,2,FALSE)</f>
        <v>#REF!</v>
      </c>
      <c r="G155" s="18" t="str">
        <f t="shared" si="6"/>
        <v>09202</v>
      </c>
      <c r="I155" t="s">
        <v>517</v>
      </c>
      <c r="J155" t="e">
        <f>+#REF!</f>
        <v>#REF!</v>
      </c>
      <c r="K155">
        <v>0</v>
      </c>
      <c r="L155">
        <v>0</v>
      </c>
      <c r="M155" t="e">
        <f t="shared" si="7"/>
        <v>#REF!</v>
      </c>
    </row>
    <row r="156" spans="1:13" ht="12.75">
      <c r="A156" t="e">
        <f>+#REF!</f>
        <v>#REF!</v>
      </c>
      <c r="B156" t="e">
        <f>+#REF!</f>
        <v>#REF!</v>
      </c>
      <c r="C156" t="e">
        <f>+CONCATENATE(MID(#REF!,1,2),"0000")</f>
        <v>#REF!</v>
      </c>
      <c r="E156" t="s">
        <v>349</v>
      </c>
      <c r="F156" s="18" t="e">
        <f>+VLOOKUP(#REF!,'EMPRESA- PROGRAMA'!$B$2:$C$24,2,FALSE)</f>
        <v>#REF!</v>
      </c>
      <c r="G156" s="18" t="str">
        <f t="shared" si="6"/>
        <v>09202</v>
      </c>
      <c r="I156" t="s">
        <v>517</v>
      </c>
      <c r="J156" t="e">
        <f>+#REF!</f>
        <v>#REF!</v>
      </c>
      <c r="K156">
        <v>0</v>
      </c>
      <c r="L156">
        <v>0</v>
      </c>
      <c r="M156" t="e">
        <f t="shared" si="7"/>
        <v>#REF!</v>
      </c>
    </row>
    <row r="157" spans="1:13" ht="12.75">
      <c r="A157" t="e">
        <f>+#REF!</f>
        <v>#REF!</v>
      </c>
      <c r="B157" t="e">
        <f>+#REF!</f>
        <v>#REF!</v>
      </c>
      <c r="C157" t="e">
        <f>+CONCATENATE(MID(#REF!,1,2),"0000")</f>
        <v>#REF!</v>
      </c>
      <c r="E157" t="s">
        <v>349</v>
      </c>
      <c r="F157" s="18" t="e">
        <f>+VLOOKUP(#REF!,'EMPRESA- PROGRAMA'!$B$2:$C$24,2,FALSE)</f>
        <v>#REF!</v>
      </c>
      <c r="G157" s="18" t="str">
        <f t="shared" si="6"/>
        <v>09202</v>
      </c>
      <c r="I157" t="s">
        <v>517</v>
      </c>
      <c r="J157" t="e">
        <f>+#REF!</f>
        <v>#REF!</v>
      </c>
      <c r="K157">
        <v>0</v>
      </c>
      <c r="L157">
        <v>0</v>
      </c>
      <c r="M157" t="e">
        <f t="shared" si="7"/>
        <v>#REF!</v>
      </c>
    </row>
    <row r="158" spans="1:13" ht="12.75">
      <c r="A158" t="e">
        <f>+#REF!</f>
        <v>#REF!</v>
      </c>
      <c r="B158" t="e">
        <f>+#REF!</f>
        <v>#REF!</v>
      </c>
      <c r="C158" t="e">
        <f>+CONCATENATE(MID(#REF!,1,2),"0000")</f>
        <v>#REF!</v>
      </c>
      <c r="E158" t="s">
        <v>349</v>
      </c>
      <c r="F158" s="18" t="e">
        <f>+VLOOKUP(#REF!,'EMPRESA- PROGRAMA'!$B$2:$C$24,2,FALSE)</f>
        <v>#REF!</v>
      </c>
      <c r="G158" s="35" t="e">
        <f>+#REF!</f>
        <v>#REF!</v>
      </c>
      <c r="I158" t="s">
        <v>517</v>
      </c>
      <c r="J158" s="21" t="e">
        <f>+#REF!</f>
        <v>#REF!</v>
      </c>
      <c r="K158">
        <v>0</v>
      </c>
      <c r="L158">
        <v>0</v>
      </c>
      <c r="M158" s="21" t="e">
        <f>+J158</f>
        <v>#REF!</v>
      </c>
    </row>
    <row r="159" spans="1:13" ht="12.75">
      <c r="A159" t="e">
        <f>+#REF!</f>
        <v>#REF!</v>
      </c>
      <c r="B159" t="e">
        <f>+#REF!</f>
        <v>#REF!</v>
      </c>
      <c r="C159" t="e">
        <f>+CONCATENATE(MID(#REF!,1,2),"0000")</f>
        <v>#REF!</v>
      </c>
      <c r="E159" t="s">
        <v>349</v>
      </c>
      <c r="F159" s="18" t="e">
        <f>+VLOOKUP(#REF!,'EMPRESA- PROGRAMA'!$B$2:$C$24,2,FALSE)</f>
        <v>#REF!</v>
      </c>
      <c r="G159" s="35" t="e">
        <f>+#REF!</f>
        <v>#REF!</v>
      </c>
      <c r="I159" t="s">
        <v>517</v>
      </c>
      <c r="J159" s="21" t="e">
        <f>+#REF!</f>
        <v>#REF!</v>
      </c>
      <c r="K159">
        <v>0</v>
      </c>
      <c r="L159">
        <v>0</v>
      </c>
      <c r="M159" s="21" t="e">
        <f aca="true" t="shared" si="8" ref="M159:M168">+J159</f>
        <v>#REF!</v>
      </c>
    </row>
    <row r="160" spans="1:13" ht="12.75">
      <c r="A160" t="e">
        <f>+#REF!</f>
        <v>#REF!</v>
      </c>
      <c r="B160" t="e">
        <f>+#REF!</f>
        <v>#REF!</v>
      </c>
      <c r="C160" t="e">
        <f>+CONCATENATE(MID(#REF!,1,2),"0000")</f>
        <v>#REF!</v>
      </c>
      <c r="E160" t="s">
        <v>349</v>
      </c>
      <c r="F160" s="18" t="e">
        <f>+VLOOKUP(#REF!,'EMPRESA- PROGRAMA'!$B$2:$C$24,2,FALSE)</f>
        <v>#REF!</v>
      </c>
      <c r="G160" s="35" t="e">
        <f>+#REF!</f>
        <v>#REF!</v>
      </c>
      <c r="I160" t="s">
        <v>517</v>
      </c>
      <c r="J160" s="21" t="e">
        <f>+#REF!</f>
        <v>#REF!</v>
      </c>
      <c r="K160">
        <v>0</v>
      </c>
      <c r="L160">
        <v>0</v>
      </c>
      <c r="M160" s="21" t="e">
        <f t="shared" si="8"/>
        <v>#REF!</v>
      </c>
    </row>
    <row r="161" spans="1:13" ht="12.75">
      <c r="A161" t="e">
        <f>+#REF!</f>
        <v>#REF!</v>
      </c>
      <c r="B161" t="e">
        <f>+#REF!</f>
        <v>#REF!</v>
      </c>
      <c r="C161" t="e">
        <f>+CONCATENATE(MID(#REF!,1,2),"0000")</f>
        <v>#REF!</v>
      </c>
      <c r="E161" t="s">
        <v>349</v>
      </c>
      <c r="F161" s="18" t="e">
        <f>+VLOOKUP(#REF!,'EMPRESA- PROGRAMA'!$B$2:$C$24,2,FALSE)</f>
        <v>#REF!</v>
      </c>
      <c r="G161" s="35" t="e">
        <f>+#REF!</f>
        <v>#REF!</v>
      </c>
      <c r="I161" t="s">
        <v>517</v>
      </c>
      <c r="J161" s="21" t="e">
        <f>+#REF!</f>
        <v>#REF!</v>
      </c>
      <c r="K161">
        <v>0</v>
      </c>
      <c r="L161">
        <v>0</v>
      </c>
      <c r="M161" s="21" t="e">
        <f t="shared" si="8"/>
        <v>#REF!</v>
      </c>
    </row>
    <row r="162" spans="1:13" ht="12.75">
      <c r="A162" t="e">
        <f>+#REF!</f>
        <v>#REF!</v>
      </c>
      <c r="B162" t="e">
        <f>+#REF!</f>
        <v>#REF!</v>
      </c>
      <c r="C162" t="e">
        <f>+CONCATENATE(MID(#REF!,1,2),"0000")</f>
        <v>#REF!</v>
      </c>
      <c r="E162" t="s">
        <v>349</v>
      </c>
      <c r="F162" s="18" t="e">
        <f>+VLOOKUP(#REF!,'EMPRESA- PROGRAMA'!$B$2:$C$24,2,FALSE)</f>
        <v>#REF!</v>
      </c>
      <c r="G162" s="35" t="e">
        <f>+#REF!</f>
        <v>#REF!</v>
      </c>
      <c r="I162" t="s">
        <v>517</v>
      </c>
      <c r="J162" s="21" t="e">
        <f>+#REF!</f>
        <v>#REF!</v>
      </c>
      <c r="K162">
        <v>0</v>
      </c>
      <c r="L162">
        <v>0</v>
      </c>
      <c r="M162" s="21" t="e">
        <f t="shared" si="8"/>
        <v>#REF!</v>
      </c>
    </row>
    <row r="163" spans="1:13" ht="12.75">
      <c r="A163" t="e">
        <f>+#REF!</f>
        <v>#REF!</v>
      </c>
      <c r="B163" t="e">
        <f>+#REF!</f>
        <v>#REF!</v>
      </c>
      <c r="C163" t="e">
        <f>+CONCATENATE(MID(#REF!,1,2),"0000")</f>
        <v>#REF!</v>
      </c>
      <c r="E163" t="s">
        <v>349</v>
      </c>
      <c r="F163" s="18" t="e">
        <f>+VLOOKUP(#REF!,'EMPRESA- PROGRAMA'!$B$2:$C$24,2,FALSE)</f>
        <v>#REF!</v>
      </c>
      <c r="G163" s="35" t="e">
        <f>+#REF!</f>
        <v>#REF!</v>
      </c>
      <c r="I163" t="s">
        <v>517</v>
      </c>
      <c r="J163" s="21" t="e">
        <f>+#REF!</f>
        <v>#REF!</v>
      </c>
      <c r="K163">
        <v>0</v>
      </c>
      <c r="L163">
        <v>0</v>
      </c>
      <c r="M163" s="21" t="e">
        <f t="shared" si="8"/>
        <v>#REF!</v>
      </c>
    </row>
    <row r="164" spans="1:13" ht="12.75">
      <c r="A164" t="e">
        <f>+#REF!</f>
        <v>#REF!</v>
      </c>
      <c r="B164" t="e">
        <f>+#REF!</f>
        <v>#REF!</v>
      </c>
      <c r="C164" t="e">
        <f>+CONCATENATE(MID(#REF!,1,2),"0000")</f>
        <v>#REF!</v>
      </c>
      <c r="E164" t="s">
        <v>349</v>
      </c>
      <c r="F164" s="18" t="e">
        <f>+VLOOKUP(#REF!,'EMPRESA- PROGRAMA'!$B$2:$C$24,2,FALSE)</f>
        <v>#REF!</v>
      </c>
      <c r="G164" s="35" t="e">
        <f>+#REF!</f>
        <v>#REF!</v>
      </c>
      <c r="I164" t="s">
        <v>517</v>
      </c>
      <c r="J164" s="21" t="e">
        <f>+#REF!</f>
        <v>#REF!</v>
      </c>
      <c r="K164">
        <v>0</v>
      </c>
      <c r="L164">
        <v>0</v>
      </c>
      <c r="M164" s="21" t="e">
        <f t="shared" si="8"/>
        <v>#REF!</v>
      </c>
    </row>
    <row r="165" spans="1:13" ht="12.75">
      <c r="A165" t="e">
        <f>+#REF!</f>
        <v>#REF!</v>
      </c>
      <c r="B165" t="e">
        <f>+#REF!</f>
        <v>#REF!</v>
      </c>
      <c r="C165" t="e">
        <f>+CONCATENATE(MID(#REF!,1,2),"0000")</f>
        <v>#REF!</v>
      </c>
      <c r="E165" t="s">
        <v>349</v>
      </c>
      <c r="F165" s="18" t="e">
        <f>+VLOOKUP(#REF!,'EMPRESA- PROGRAMA'!$B$2:$C$24,2,FALSE)</f>
        <v>#REF!</v>
      </c>
      <c r="G165" s="35" t="e">
        <f>+#REF!</f>
        <v>#REF!</v>
      </c>
      <c r="I165" t="s">
        <v>517</v>
      </c>
      <c r="J165" s="21" t="e">
        <f>+#REF!</f>
        <v>#REF!</v>
      </c>
      <c r="K165">
        <v>0</v>
      </c>
      <c r="L165">
        <v>0</v>
      </c>
      <c r="M165" s="21" t="e">
        <f t="shared" si="8"/>
        <v>#REF!</v>
      </c>
    </row>
    <row r="166" spans="1:13" ht="12.75">
      <c r="A166" t="e">
        <f>+#REF!</f>
        <v>#REF!</v>
      </c>
      <c r="B166" t="e">
        <f>+#REF!</f>
        <v>#REF!</v>
      </c>
      <c r="C166" t="e">
        <f>+CONCATENATE(MID(#REF!,1,2),"0000")</f>
        <v>#REF!</v>
      </c>
      <c r="E166" t="s">
        <v>349</v>
      </c>
      <c r="F166" s="18" t="e">
        <f>+VLOOKUP(#REF!,'EMPRESA- PROGRAMA'!$B$2:$C$24,2,FALSE)</f>
        <v>#REF!</v>
      </c>
      <c r="G166" s="35" t="e">
        <f>+#REF!</f>
        <v>#REF!</v>
      </c>
      <c r="I166" t="s">
        <v>517</v>
      </c>
      <c r="J166" s="21" t="e">
        <f>+#REF!</f>
        <v>#REF!</v>
      </c>
      <c r="K166">
        <v>0</v>
      </c>
      <c r="L166">
        <v>0</v>
      </c>
      <c r="M166" s="21" t="e">
        <f t="shared" si="8"/>
        <v>#REF!</v>
      </c>
    </row>
    <row r="167" spans="1:13" ht="12.75">
      <c r="A167" t="e">
        <f>+#REF!</f>
        <v>#REF!</v>
      </c>
      <c r="B167" t="e">
        <f>+#REF!</f>
        <v>#REF!</v>
      </c>
      <c r="C167" t="e">
        <f>+CONCATENATE(MID(#REF!,1,2),"0000")</f>
        <v>#REF!</v>
      </c>
      <c r="E167" t="s">
        <v>349</v>
      </c>
      <c r="F167" s="18" t="e">
        <f>+VLOOKUP(#REF!,'EMPRESA- PROGRAMA'!$B$2:$C$24,2,FALSE)</f>
        <v>#REF!</v>
      </c>
      <c r="G167" s="35" t="e">
        <f>+#REF!</f>
        <v>#REF!</v>
      </c>
      <c r="I167" t="s">
        <v>517</v>
      </c>
      <c r="J167" s="21" t="e">
        <f>+#REF!</f>
        <v>#REF!</v>
      </c>
      <c r="K167">
        <v>0</v>
      </c>
      <c r="L167">
        <v>0</v>
      </c>
      <c r="M167" s="21" t="e">
        <f t="shared" si="8"/>
        <v>#REF!</v>
      </c>
    </row>
    <row r="168" spans="1:13" ht="12.75">
      <c r="A168" t="e">
        <f>+#REF!</f>
        <v>#REF!</v>
      </c>
      <c r="B168" t="e">
        <f>+#REF!</f>
        <v>#REF!</v>
      </c>
      <c r="C168" t="e">
        <f>+CONCATENATE(MID(#REF!,1,2),"0000")</f>
        <v>#REF!</v>
      </c>
      <c r="E168" t="s">
        <v>349</v>
      </c>
      <c r="F168" s="18" t="e">
        <f>+VLOOKUP(#REF!,'EMPRESA- PROGRAMA'!$B$2:$C$24,2,FALSE)</f>
        <v>#REF!</v>
      </c>
      <c r="G168" s="35" t="e">
        <f>+#REF!</f>
        <v>#REF!</v>
      </c>
      <c r="I168" t="s">
        <v>517</v>
      </c>
      <c r="J168" s="21" t="e">
        <f>+#REF!</f>
        <v>#REF!</v>
      </c>
      <c r="K168">
        <v>0</v>
      </c>
      <c r="L168">
        <v>0</v>
      </c>
      <c r="M168" s="21" t="e">
        <f t="shared" si="8"/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">
    <tabColor indexed="10"/>
  </sheetPr>
  <dimension ref="A1:I41"/>
  <sheetViews>
    <sheetView zoomScalePageLayoutView="0" workbookViewId="0" topLeftCell="A1">
      <selection activeCell="E136" sqref="E136"/>
    </sheetView>
  </sheetViews>
  <sheetFormatPr defaultColWidth="11.421875" defaultRowHeight="12.75"/>
  <cols>
    <col min="6" max="6" width="22.140625" style="0" customWidth="1"/>
    <col min="7" max="7" width="20.421875" style="0" customWidth="1"/>
    <col min="8" max="8" width="9.57421875" style="0" customWidth="1"/>
    <col min="9" max="9" width="18.8515625" style="0" bestFit="1" customWidth="1"/>
  </cols>
  <sheetData>
    <row r="1" spans="1:9" ht="12.75">
      <c r="A1" t="s">
        <v>820</v>
      </c>
      <c r="B1" t="e">
        <f>+#REF!</f>
        <v>#REF!</v>
      </c>
      <c r="C1">
        <v>45</v>
      </c>
      <c r="D1" t="s">
        <v>349</v>
      </c>
      <c r="E1" t="e">
        <f>+VLOOKUP(#REF!,'EMPRESA- PROGRAMA'!$B$2:$C$24,2,FALSE)</f>
        <v>#REF!</v>
      </c>
      <c r="F1">
        <f>+'EP5 OBJETIVOS Y ACTIVIDADES'!A13</f>
        <v>1</v>
      </c>
      <c r="G1" t="str">
        <f>+'EP5 OBJETIVOS Y ACTIVIDADES'!B13</f>
        <v>Programa Tecnificación de La Región de Murcia y Programa Nacional de Tecnificación Deportiva</v>
      </c>
      <c r="H1" t="str">
        <f>+'EP5 OBJETIVOS Y ACTIVIDADES'!C13</f>
        <v>A</v>
      </c>
      <c r="I1" t="str">
        <f>+'EP5 OBJETIVOS Y ACTIVIDADES'!D13</f>
        <v>Concentraciones permanentes y puntuales</v>
      </c>
    </row>
    <row r="2" spans="1:9" ht="12.75">
      <c r="A2" t="s">
        <v>820</v>
      </c>
      <c r="B2" t="e">
        <f>+#REF!</f>
        <v>#REF!</v>
      </c>
      <c r="C2">
        <v>45</v>
      </c>
      <c r="D2" t="s">
        <v>349</v>
      </c>
      <c r="E2" t="e">
        <f>+VLOOKUP(#REF!,'EMPRESA- PROGRAMA'!$B$2:$C$24,2,FALSE)</f>
        <v>#REF!</v>
      </c>
      <c r="F2">
        <f>+'EP5 OBJETIVOS Y ACTIVIDADES'!A14</f>
        <v>2</v>
      </c>
      <c r="G2" t="str">
        <f>+'EP5 OBJETIVOS Y ACTIVIDADES'!B14</f>
        <v>Apoyo a los programas Federativos de Competición</v>
      </c>
      <c r="H2" t="str">
        <f>+'EP5 OBJETIVOS Y ACTIVIDADES'!C14</f>
        <v>A</v>
      </c>
      <c r="I2" t="str">
        <f>+'EP5 OBJETIVOS Y ACTIVIDADES'!D14</f>
        <v>Adecuación de Instalaciones</v>
      </c>
    </row>
    <row r="3" spans="1:9" ht="12.75">
      <c r="A3" t="s">
        <v>820</v>
      </c>
      <c r="B3" t="e">
        <f>+#REF!</f>
        <v>#REF!</v>
      </c>
      <c r="C3">
        <v>45</v>
      </c>
      <c r="D3" t="s">
        <v>349</v>
      </c>
      <c r="E3" t="e">
        <f>+VLOOKUP(#REF!,'EMPRESA- PROGRAMA'!$B$2:$C$24,2,FALSE)</f>
        <v>#REF!</v>
      </c>
      <c r="F3">
        <f>+'EP5 OBJETIVOS Y ACTIVIDADES'!A15</f>
        <v>2</v>
      </c>
      <c r="G3" t="str">
        <f>+'EP5 OBJETIVOS Y ACTIVIDADES'!B15</f>
        <v>Apoyo a los programas Federativos de Competición</v>
      </c>
      <c r="H3" t="str">
        <f>+'EP5 OBJETIVOS Y ACTIVIDADES'!C15</f>
        <v>B</v>
      </c>
      <c r="I3" t="str">
        <f>+'EP5 OBJETIVOS Y ACTIVIDADES'!D15</f>
        <v>Apoyo a la realización de dichos programas</v>
      </c>
    </row>
    <row r="4" spans="1:9" ht="12.75">
      <c r="A4" t="s">
        <v>820</v>
      </c>
      <c r="B4" t="e">
        <f>+#REF!</f>
        <v>#REF!</v>
      </c>
      <c r="C4">
        <v>45</v>
      </c>
      <c r="D4" t="s">
        <v>349</v>
      </c>
      <c r="E4" t="e">
        <f>+VLOOKUP(#REF!,'EMPRESA- PROGRAMA'!$B$2:$C$24,2,FALSE)</f>
        <v>#REF!</v>
      </c>
      <c r="F4" t="e">
        <f>+'EP5 OBJETIVOS Y ACTIVIDADES'!#REF!</f>
        <v>#REF!</v>
      </c>
      <c r="G4" t="e">
        <f>+'EP5 OBJETIVOS Y ACTIVIDADES'!#REF!</f>
        <v>#REF!</v>
      </c>
      <c r="H4" t="e">
        <f>+'EP5 OBJETIVOS Y ACTIVIDADES'!#REF!</f>
        <v>#REF!</v>
      </c>
      <c r="I4" t="e">
        <f>+'EP5 OBJETIVOS Y ACTIVIDADES'!#REF!</f>
        <v>#REF!</v>
      </c>
    </row>
    <row r="5" spans="1:9" ht="12.75">
      <c r="A5" t="s">
        <v>820</v>
      </c>
      <c r="B5" t="e">
        <f>+#REF!</f>
        <v>#REF!</v>
      </c>
      <c r="C5">
        <v>45</v>
      </c>
      <c r="D5" t="s">
        <v>349</v>
      </c>
      <c r="E5" t="e">
        <f>+VLOOKUP(#REF!,'EMPRESA- PROGRAMA'!$B$2:$C$24,2,FALSE)</f>
        <v>#REF!</v>
      </c>
      <c r="F5" t="e">
        <f>+'EP5 OBJETIVOS Y ACTIVIDADES'!#REF!</f>
        <v>#REF!</v>
      </c>
      <c r="G5" t="e">
        <f>+'EP5 OBJETIVOS Y ACTIVIDADES'!#REF!</f>
        <v>#REF!</v>
      </c>
      <c r="H5" t="e">
        <f>+'EP5 OBJETIVOS Y ACTIVIDADES'!#REF!</f>
        <v>#REF!</v>
      </c>
      <c r="I5" t="e">
        <f>+'EP5 OBJETIVOS Y ACTIVIDADES'!#REF!</f>
        <v>#REF!</v>
      </c>
    </row>
    <row r="6" spans="1:9" ht="12.75">
      <c r="A6" t="s">
        <v>820</v>
      </c>
      <c r="B6" t="e">
        <f>+#REF!</f>
        <v>#REF!</v>
      </c>
      <c r="C6">
        <v>45</v>
      </c>
      <c r="D6" t="s">
        <v>349</v>
      </c>
      <c r="E6" t="e">
        <f>+VLOOKUP(#REF!,'EMPRESA- PROGRAMA'!$B$2:$C$24,2,FALSE)</f>
        <v>#REF!</v>
      </c>
      <c r="F6">
        <f>+'EP5 OBJETIVOS Y ACTIVIDADES'!A16</f>
        <v>3</v>
      </c>
      <c r="G6" t="str">
        <f>+'EP5 OBJETIVOS Y ACTIVIDADES'!B16</f>
        <v>Apoyo a los programas de la Dirección General de la Actividad Física y el Deporte</v>
      </c>
      <c r="H6" t="str">
        <f>+'EP5 OBJETIVOS Y ACTIVIDADES'!C16</f>
        <v>A</v>
      </c>
      <c r="I6" t="str">
        <f>+'EP5 OBJETIVOS Y ACTIVIDADES'!D16</f>
        <v>A definir por la propia DGAFD</v>
      </c>
    </row>
    <row r="7" spans="1:9" ht="12.75">
      <c r="A7" t="s">
        <v>820</v>
      </c>
      <c r="B7" t="e">
        <f>+#REF!</f>
        <v>#REF!</v>
      </c>
      <c r="C7">
        <v>45</v>
      </c>
      <c r="D7" t="s">
        <v>349</v>
      </c>
      <c r="E7" t="e">
        <f>+VLOOKUP(#REF!,'EMPRESA- PROGRAMA'!$B$2:$C$24,2,FALSE)</f>
        <v>#REF!</v>
      </c>
      <c r="F7">
        <f>+'EP5 OBJETIVOS Y ACTIVIDADES'!A17</f>
        <v>0</v>
      </c>
      <c r="G7">
        <f>+'EP5 OBJETIVOS Y ACTIVIDADES'!B17</f>
        <v>0</v>
      </c>
      <c r="H7">
        <f>+'EP5 OBJETIVOS Y ACTIVIDADES'!C17</f>
        <v>0</v>
      </c>
      <c r="I7">
        <f>+'EP5 OBJETIVOS Y ACTIVIDADES'!D17</f>
        <v>0</v>
      </c>
    </row>
    <row r="8" spans="1:9" ht="12.75">
      <c r="A8" t="s">
        <v>820</v>
      </c>
      <c r="B8" t="e">
        <f>+#REF!</f>
        <v>#REF!</v>
      </c>
      <c r="C8">
        <v>45</v>
      </c>
      <c r="D8" t="s">
        <v>349</v>
      </c>
      <c r="E8" t="e">
        <f>+VLOOKUP(#REF!,'EMPRESA- PROGRAMA'!$B$2:$C$24,2,FALSE)</f>
        <v>#REF!</v>
      </c>
      <c r="F8">
        <f>+'EP5 OBJETIVOS Y ACTIVIDADES'!A18</f>
        <v>0</v>
      </c>
      <c r="G8">
        <f>+'EP5 OBJETIVOS Y ACTIVIDADES'!B18</f>
        <v>0</v>
      </c>
      <c r="H8">
        <f>+'EP5 OBJETIVOS Y ACTIVIDADES'!C18</f>
        <v>0</v>
      </c>
      <c r="I8">
        <f>+'EP5 OBJETIVOS Y ACTIVIDADES'!D18</f>
        <v>0</v>
      </c>
    </row>
    <row r="9" spans="1:9" ht="12.75">
      <c r="A9" t="s">
        <v>820</v>
      </c>
      <c r="B9" t="e">
        <f>+#REF!</f>
        <v>#REF!</v>
      </c>
      <c r="C9">
        <v>45</v>
      </c>
      <c r="D9" t="s">
        <v>349</v>
      </c>
      <c r="E9" t="e">
        <f>+VLOOKUP(#REF!,'EMPRESA- PROGRAMA'!$B$2:$C$24,2,FALSE)</f>
        <v>#REF!</v>
      </c>
      <c r="F9">
        <f>+'EP5 OBJETIVOS Y ACTIVIDADES'!A19</f>
        <v>0</v>
      </c>
      <c r="G9">
        <f>+'EP5 OBJETIVOS Y ACTIVIDADES'!B19</f>
        <v>0</v>
      </c>
      <c r="H9">
        <f>+'EP5 OBJETIVOS Y ACTIVIDADES'!C19</f>
        <v>0</v>
      </c>
      <c r="I9">
        <f>+'EP5 OBJETIVOS Y ACTIVIDADES'!D19</f>
        <v>0</v>
      </c>
    </row>
    <row r="10" spans="1:9" ht="12.75">
      <c r="A10" t="s">
        <v>820</v>
      </c>
      <c r="B10" t="e">
        <f>+#REF!</f>
        <v>#REF!</v>
      </c>
      <c r="C10">
        <v>45</v>
      </c>
      <c r="D10" t="s">
        <v>349</v>
      </c>
      <c r="E10" t="e">
        <f>+VLOOKUP(#REF!,'EMPRESA- PROGRAMA'!$B$2:$C$24,2,FALSE)</f>
        <v>#REF!</v>
      </c>
      <c r="F10">
        <f>+'EP5 OBJETIVOS Y ACTIVIDADES'!A20</f>
        <v>0</v>
      </c>
      <c r="G10">
        <f>+'EP5 OBJETIVOS Y ACTIVIDADES'!B20</f>
        <v>0</v>
      </c>
      <c r="H10">
        <f>+'EP5 OBJETIVOS Y ACTIVIDADES'!C20</f>
        <v>0</v>
      </c>
      <c r="I10">
        <f>+'EP5 OBJETIVOS Y ACTIVIDADES'!D20</f>
        <v>0</v>
      </c>
    </row>
    <row r="11" spans="1:9" ht="12.75">
      <c r="A11" t="s">
        <v>820</v>
      </c>
      <c r="B11" t="e">
        <f>+#REF!</f>
        <v>#REF!</v>
      </c>
      <c r="C11">
        <v>45</v>
      </c>
      <c r="D11" t="s">
        <v>349</v>
      </c>
      <c r="E11" t="e">
        <f>+VLOOKUP(#REF!,'EMPRESA- PROGRAMA'!$B$2:$C$24,2,FALSE)</f>
        <v>#REF!</v>
      </c>
      <c r="F11">
        <f>+'EP5 OBJETIVOS Y ACTIVIDADES'!A21</f>
        <v>0</v>
      </c>
      <c r="G11">
        <f>+'EP5 OBJETIVOS Y ACTIVIDADES'!B21</f>
        <v>0</v>
      </c>
      <c r="H11">
        <f>+'EP5 OBJETIVOS Y ACTIVIDADES'!C21</f>
        <v>0</v>
      </c>
      <c r="I11">
        <f>+'EP5 OBJETIVOS Y ACTIVIDADES'!D21</f>
        <v>0</v>
      </c>
    </row>
    <row r="12" spans="1:9" ht="12.75">
      <c r="A12" t="s">
        <v>820</v>
      </c>
      <c r="B12" t="e">
        <f>+#REF!</f>
        <v>#REF!</v>
      </c>
      <c r="C12">
        <v>45</v>
      </c>
      <c r="D12" t="s">
        <v>349</v>
      </c>
      <c r="E12" t="e">
        <f>+VLOOKUP(#REF!,'EMPRESA- PROGRAMA'!$B$2:$C$24,2,FALSE)</f>
        <v>#REF!</v>
      </c>
      <c r="F12">
        <f>+'EP5 OBJETIVOS Y ACTIVIDADES'!A22</f>
        <v>0</v>
      </c>
      <c r="G12">
        <f>+'EP5 OBJETIVOS Y ACTIVIDADES'!B22</f>
        <v>0</v>
      </c>
      <c r="H12">
        <f>+'EP5 OBJETIVOS Y ACTIVIDADES'!C22</f>
        <v>0</v>
      </c>
      <c r="I12">
        <f>+'EP5 OBJETIVOS Y ACTIVIDADES'!D22</f>
        <v>0</v>
      </c>
    </row>
    <row r="13" spans="1:9" ht="12.75">
      <c r="A13" t="s">
        <v>820</v>
      </c>
      <c r="B13" t="e">
        <f>+#REF!</f>
        <v>#REF!</v>
      </c>
      <c r="C13">
        <v>45</v>
      </c>
      <c r="D13" t="s">
        <v>349</v>
      </c>
      <c r="E13" t="e">
        <f>+VLOOKUP(#REF!,'EMPRESA- PROGRAMA'!$B$2:$C$24,2,FALSE)</f>
        <v>#REF!</v>
      </c>
      <c r="F13">
        <f>+'EP5 OBJETIVOS Y ACTIVIDADES'!A23</f>
        <v>0</v>
      </c>
      <c r="G13">
        <f>+'EP5 OBJETIVOS Y ACTIVIDADES'!B23</f>
        <v>0</v>
      </c>
      <c r="H13">
        <f>+'EP5 OBJETIVOS Y ACTIVIDADES'!C23</f>
        <v>0</v>
      </c>
      <c r="I13">
        <f>+'EP5 OBJETIVOS Y ACTIVIDADES'!D23</f>
        <v>0</v>
      </c>
    </row>
    <row r="14" spans="1:9" ht="12.75">
      <c r="A14" t="s">
        <v>820</v>
      </c>
      <c r="B14" t="e">
        <f>+#REF!</f>
        <v>#REF!</v>
      </c>
      <c r="C14">
        <v>45</v>
      </c>
      <c r="D14" t="s">
        <v>349</v>
      </c>
      <c r="E14" t="e">
        <f>+VLOOKUP(#REF!,'EMPRESA- PROGRAMA'!$B$2:$C$24,2,FALSE)</f>
        <v>#REF!</v>
      </c>
      <c r="F14">
        <f>+'EP5 OBJETIVOS Y ACTIVIDADES'!A24</f>
        <v>0</v>
      </c>
      <c r="G14">
        <f>+'EP5 OBJETIVOS Y ACTIVIDADES'!B24</f>
        <v>0</v>
      </c>
      <c r="H14">
        <f>+'EP5 OBJETIVOS Y ACTIVIDADES'!C24</f>
        <v>0</v>
      </c>
      <c r="I14">
        <f>+'EP5 OBJETIVOS Y ACTIVIDADES'!D24</f>
        <v>0</v>
      </c>
    </row>
    <row r="15" spans="1:9" ht="12.75">
      <c r="A15" t="s">
        <v>820</v>
      </c>
      <c r="B15" t="e">
        <f>+#REF!</f>
        <v>#REF!</v>
      </c>
      <c r="C15">
        <v>45</v>
      </c>
      <c r="D15" t="s">
        <v>349</v>
      </c>
      <c r="E15" t="e">
        <f>+VLOOKUP(#REF!,'EMPRESA- PROGRAMA'!$B$2:$C$24,2,FALSE)</f>
        <v>#REF!</v>
      </c>
      <c r="F15">
        <f>+'EP5 OBJETIVOS Y ACTIVIDADES'!A25</f>
        <v>0</v>
      </c>
      <c r="G15">
        <f>+'EP5 OBJETIVOS Y ACTIVIDADES'!B25</f>
        <v>0</v>
      </c>
      <c r="H15">
        <f>+'EP5 OBJETIVOS Y ACTIVIDADES'!C25</f>
        <v>0</v>
      </c>
      <c r="I15">
        <f>+'EP5 OBJETIVOS Y ACTIVIDADES'!D25</f>
        <v>0</v>
      </c>
    </row>
    <row r="16" spans="1:9" ht="12.75">
      <c r="A16" t="s">
        <v>820</v>
      </c>
      <c r="B16" t="e">
        <f>+#REF!</f>
        <v>#REF!</v>
      </c>
      <c r="C16">
        <v>45</v>
      </c>
      <c r="D16" t="s">
        <v>349</v>
      </c>
      <c r="E16" t="e">
        <f>+VLOOKUP(#REF!,'EMPRESA- PROGRAMA'!$B$2:$C$24,2,FALSE)</f>
        <v>#REF!</v>
      </c>
      <c r="F16">
        <f>+'EP5 OBJETIVOS Y ACTIVIDADES'!A26</f>
        <v>0</v>
      </c>
      <c r="G16">
        <f>+'EP5 OBJETIVOS Y ACTIVIDADES'!B26</f>
        <v>0</v>
      </c>
      <c r="H16">
        <f>+'EP5 OBJETIVOS Y ACTIVIDADES'!C26</f>
        <v>0</v>
      </c>
      <c r="I16">
        <f>+'EP5 OBJETIVOS Y ACTIVIDADES'!D26</f>
        <v>0</v>
      </c>
    </row>
    <row r="17" spans="1:9" ht="12.75">
      <c r="A17" t="s">
        <v>820</v>
      </c>
      <c r="B17" t="e">
        <f>+#REF!</f>
        <v>#REF!</v>
      </c>
      <c r="C17">
        <v>45</v>
      </c>
      <c r="D17" t="s">
        <v>349</v>
      </c>
      <c r="E17" t="e">
        <f>+VLOOKUP(#REF!,'EMPRESA- PROGRAMA'!$B$2:$C$24,2,FALSE)</f>
        <v>#REF!</v>
      </c>
      <c r="F17">
        <f>+'EP5 OBJETIVOS Y ACTIVIDADES'!A27</f>
        <v>0</v>
      </c>
      <c r="G17">
        <f>+'EP5 OBJETIVOS Y ACTIVIDADES'!B27</f>
        <v>0</v>
      </c>
      <c r="H17">
        <f>+'EP5 OBJETIVOS Y ACTIVIDADES'!C27</f>
        <v>0</v>
      </c>
      <c r="I17">
        <f>+'EP5 OBJETIVOS Y ACTIVIDADES'!D27</f>
        <v>0</v>
      </c>
    </row>
    <row r="18" spans="1:9" ht="12.75">
      <c r="A18" t="s">
        <v>820</v>
      </c>
      <c r="B18" t="e">
        <f>+#REF!</f>
        <v>#REF!</v>
      </c>
      <c r="C18">
        <v>45</v>
      </c>
      <c r="D18" t="s">
        <v>349</v>
      </c>
      <c r="E18" t="e">
        <f>+VLOOKUP(#REF!,'EMPRESA- PROGRAMA'!$B$2:$C$24,2,FALSE)</f>
        <v>#REF!</v>
      </c>
      <c r="F18">
        <f>+'EP5 OBJETIVOS Y ACTIVIDADES'!A28</f>
        <v>0</v>
      </c>
      <c r="G18">
        <f>+'EP5 OBJETIVOS Y ACTIVIDADES'!B28</f>
        <v>0</v>
      </c>
      <c r="H18">
        <f>+'EP5 OBJETIVOS Y ACTIVIDADES'!C28</f>
        <v>0</v>
      </c>
      <c r="I18">
        <f>+'EP5 OBJETIVOS Y ACTIVIDADES'!D28</f>
        <v>0</v>
      </c>
    </row>
    <row r="19" spans="1:9" ht="12.75">
      <c r="A19" t="s">
        <v>820</v>
      </c>
      <c r="B19" t="e">
        <f>+#REF!</f>
        <v>#REF!</v>
      </c>
      <c r="C19">
        <v>45</v>
      </c>
      <c r="D19" t="s">
        <v>349</v>
      </c>
      <c r="E19" t="e">
        <f>+VLOOKUP(#REF!,'EMPRESA- PROGRAMA'!$B$2:$C$24,2,FALSE)</f>
        <v>#REF!</v>
      </c>
      <c r="F19">
        <f>+'EP5 OBJETIVOS Y ACTIVIDADES'!A29</f>
        <v>0</v>
      </c>
      <c r="G19">
        <f>+'EP5 OBJETIVOS Y ACTIVIDADES'!B29</f>
        <v>0</v>
      </c>
      <c r="H19">
        <f>+'EP5 OBJETIVOS Y ACTIVIDADES'!C29</f>
        <v>0</v>
      </c>
      <c r="I19">
        <f>+'EP5 OBJETIVOS Y ACTIVIDADES'!D29</f>
        <v>0</v>
      </c>
    </row>
    <row r="20" spans="1:9" ht="12.75">
      <c r="A20" t="s">
        <v>820</v>
      </c>
      <c r="B20" t="e">
        <f>+#REF!</f>
        <v>#REF!</v>
      </c>
      <c r="C20">
        <v>45</v>
      </c>
      <c r="D20" t="s">
        <v>349</v>
      </c>
      <c r="E20" t="e">
        <f>+VLOOKUP(#REF!,'EMPRESA- PROGRAMA'!$B$2:$C$24,2,FALSE)</f>
        <v>#REF!</v>
      </c>
      <c r="F20">
        <f>+'EP5 OBJETIVOS Y ACTIVIDADES'!A30</f>
        <v>0</v>
      </c>
      <c r="G20">
        <f>+'EP5 OBJETIVOS Y ACTIVIDADES'!B30</f>
        <v>0</v>
      </c>
      <c r="H20">
        <f>+'EP5 OBJETIVOS Y ACTIVIDADES'!C30</f>
        <v>0</v>
      </c>
      <c r="I20">
        <f>+'EP5 OBJETIVOS Y ACTIVIDADES'!D30</f>
        <v>0</v>
      </c>
    </row>
    <row r="21" spans="1:9" ht="12.75">
      <c r="A21" t="s">
        <v>820</v>
      </c>
      <c r="B21" t="e">
        <f>+#REF!</f>
        <v>#REF!</v>
      </c>
      <c r="C21">
        <v>45</v>
      </c>
      <c r="D21" t="s">
        <v>349</v>
      </c>
      <c r="E21" t="e">
        <f>+VLOOKUP(#REF!,'EMPRESA- PROGRAMA'!$B$2:$C$24,2,FALSE)</f>
        <v>#REF!</v>
      </c>
      <c r="F21">
        <f>+'EP5 OBJETIVOS Y ACTIVIDADES'!A31</f>
        <v>0</v>
      </c>
      <c r="G21">
        <f>+'EP5 OBJETIVOS Y ACTIVIDADES'!B31</f>
        <v>0</v>
      </c>
      <c r="H21">
        <f>+'EP5 OBJETIVOS Y ACTIVIDADES'!C31</f>
        <v>0</v>
      </c>
      <c r="I21">
        <f>+'EP5 OBJETIVOS Y ACTIVIDADES'!D31</f>
        <v>0</v>
      </c>
    </row>
    <row r="22" spans="1:9" ht="12.75">
      <c r="A22" t="s">
        <v>820</v>
      </c>
      <c r="B22" t="e">
        <f>+#REF!</f>
        <v>#REF!</v>
      </c>
      <c r="C22">
        <v>45</v>
      </c>
      <c r="D22" t="s">
        <v>349</v>
      </c>
      <c r="E22" t="e">
        <f>+VLOOKUP(#REF!,'EMPRESA- PROGRAMA'!$B$2:$C$24,2,FALSE)</f>
        <v>#REF!</v>
      </c>
      <c r="F22">
        <f>+'EP5 OBJETIVOS Y ACTIVIDADES'!A32</f>
        <v>0</v>
      </c>
      <c r="G22">
        <f>+'EP5 OBJETIVOS Y ACTIVIDADES'!B32</f>
        <v>0</v>
      </c>
      <c r="H22">
        <f>+'EP5 OBJETIVOS Y ACTIVIDADES'!C32</f>
        <v>0</v>
      </c>
      <c r="I22">
        <f>+'EP5 OBJETIVOS Y ACTIVIDADES'!D32</f>
        <v>0</v>
      </c>
    </row>
    <row r="23" spans="1:9" ht="12.75">
      <c r="A23" t="s">
        <v>820</v>
      </c>
      <c r="B23" t="e">
        <f>+#REF!</f>
        <v>#REF!</v>
      </c>
      <c r="C23">
        <v>45</v>
      </c>
      <c r="D23" t="s">
        <v>349</v>
      </c>
      <c r="E23" t="e">
        <f>+VLOOKUP(#REF!,'EMPRESA- PROGRAMA'!$B$2:$C$24,2,FALSE)</f>
        <v>#REF!</v>
      </c>
      <c r="F23">
        <f>+'EP5 OBJETIVOS Y ACTIVIDADES'!A33</f>
        <v>0</v>
      </c>
      <c r="G23">
        <f>+'EP5 OBJETIVOS Y ACTIVIDADES'!B33</f>
        <v>0</v>
      </c>
      <c r="H23">
        <f>+'EP5 OBJETIVOS Y ACTIVIDADES'!C33</f>
        <v>0</v>
      </c>
      <c r="I23">
        <f>+'EP5 OBJETIVOS Y ACTIVIDADES'!D33</f>
        <v>0</v>
      </c>
    </row>
    <row r="24" spans="1:9" ht="12.75">
      <c r="A24" t="s">
        <v>820</v>
      </c>
      <c r="B24" t="e">
        <f>+#REF!</f>
        <v>#REF!</v>
      </c>
      <c r="C24">
        <v>45</v>
      </c>
      <c r="D24" t="s">
        <v>349</v>
      </c>
      <c r="E24" t="e">
        <f>+VLOOKUP(#REF!,'EMPRESA- PROGRAMA'!$B$2:$C$24,2,FALSE)</f>
        <v>#REF!</v>
      </c>
      <c r="F24">
        <f>+'EP5 OBJETIVOS Y ACTIVIDADES'!A34</f>
        <v>0</v>
      </c>
      <c r="G24">
        <f>+'EP5 OBJETIVOS Y ACTIVIDADES'!B34</f>
        <v>0</v>
      </c>
      <c r="H24">
        <f>+'EP5 OBJETIVOS Y ACTIVIDADES'!C34</f>
        <v>0</v>
      </c>
      <c r="I24">
        <f>+'EP5 OBJETIVOS Y ACTIVIDADES'!D34</f>
        <v>0</v>
      </c>
    </row>
    <row r="25" spans="1:9" ht="12.75">
      <c r="A25" t="s">
        <v>820</v>
      </c>
      <c r="B25" t="e">
        <f>+#REF!</f>
        <v>#REF!</v>
      </c>
      <c r="C25">
        <v>45</v>
      </c>
      <c r="D25" t="s">
        <v>349</v>
      </c>
      <c r="E25" t="e">
        <f>+VLOOKUP(#REF!,'EMPRESA- PROGRAMA'!$B$2:$C$24,2,FALSE)</f>
        <v>#REF!</v>
      </c>
      <c r="F25">
        <f>+'EP5 OBJETIVOS Y ACTIVIDADES'!A35</f>
        <v>0</v>
      </c>
      <c r="G25">
        <f>+'EP5 OBJETIVOS Y ACTIVIDADES'!B35</f>
        <v>0</v>
      </c>
      <c r="H25">
        <f>+'EP5 OBJETIVOS Y ACTIVIDADES'!C35</f>
        <v>0</v>
      </c>
      <c r="I25">
        <f>+'EP5 OBJETIVOS Y ACTIVIDADES'!D35</f>
        <v>0</v>
      </c>
    </row>
    <row r="26" spans="1:9" ht="12.75">
      <c r="A26" t="s">
        <v>820</v>
      </c>
      <c r="B26" t="e">
        <f>+#REF!</f>
        <v>#REF!</v>
      </c>
      <c r="C26">
        <v>45</v>
      </c>
      <c r="D26" t="s">
        <v>349</v>
      </c>
      <c r="E26" t="e">
        <f>+VLOOKUP(#REF!,'EMPRESA- PROGRAMA'!$B$2:$C$24,2,FALSE)</f>
        <v>#REF!</v>
      </c>
      <c r="F26">
        <f>+'EP5 OBJETIVOS Y ACTIVIDADES'!A36</f>
        <v>0</v>
      </c>
      <c r="G26">
        <f>+'EP5 OBJETIVOS Y ACTIVIDADES'!B36</f>
        <v>0</v>
      </c>
      <c r="H26">
        <f>+'EP5 OBJETIVOS Y ACTIVIDADES'!C36</f>
        <v>0</v>
      </c>
      <c r="I26">
        <f>+'EP5 OBJETIVOS Y ACTIVIDADES'!D36</f>
        <v>0</v>
      </c>
    </row>
    <row r="27" spans="1:9" ht="12.75">
      <c r="A27" t="s">
        <v>820</v>
      </c>
      <c r="B27" t="e">
        <f>+#REF!</f>
        <v>#REF!</v>
      </c>
      <c r="C27">
        <v>45</v>
      </c>
      <c r="D27" t="s">
        <v>349</v>
      </c>
      <c r="E27" t="e">
        <f>+VLOOKUP(#REF!,'EMPRESA- PROGRAMA'!$B$2:$C$24,2,FALSE)</f>
        <v>#REF!</v>
      </c>
      <c r="F27">
        <f>+'EP5 OBJETIVOS Y ACTIVIDADES'!A37</f>
        <v>0</v>
      </c>
      <c r="G27">
        <f>+'EP5 OBJETIVOS Y ACTIVIDADES'!B37</f>
        <v>0</v>
      </c>
      <c r="H27">
        <f>+'EP5 OBJETIVOS Y ACTIVIDADES'!C37</f>
        <v>0</v>
      </c>
      <c r="I27">
        <f>+'EP5 OBJETIVOS Y ACTIVIDADES'!D37</f>
        <v>0</v>
      </c>
    </row>
    <row r="28" spans="1:9" ht="12.75">
      <c r="A28" t="s">
        <v>820</v>
      </c>
      <c r="B28" t="e">
        <f>+#REF!</f>
        <v>#REF!</v>
      </c>
      <c r="C28">
        <v>45</v>
      </c>
      <c r="D28" t="s">
        <v>349</v>
      </c>
      <c r="E28" t="e">
        <f>+VLOOKUP(#REF!,'EMPRESA- PROGRAMA'!$B$2:$C$24,2,FALSE)</f>
        <v>#REF!</v>
      </c>
      <c r="F28">
        <f>+'EP5 OBJETIVOS Y ACTIVIDADES'!A38</f>
        <v>0</v>
      </c>
      <c r="G28">
        <f>+'EP5 OBJETIVOS Y ACTIVIDADES'!B38</f>
        <v>0</v>
      </c>
      <c r="H28">
        <f>+'EP5 OBJETIVOS Y ACTIVIDADES'!C38</f>
        <v>0</v>
      </c>
      <c r="I28">
        <f>+'EP5 OBJETIVOS Y ACTIVIDADES'!D38</f>
        <v>0</v>
      </c>
    </row>
    <row r="29" spans="1:9" ht="12.75">
      <c r="A29" t="s">
        <v>820</v>
      </c>
      <c r="B29" t="e">
        <f>+#REF!</f>
        <v>#REF!</v>
      </c>
      <c r="C29">
        <v>45</v>
      </c>
      <c r="D29" t="s">
        <v>349</v>
      </c>
      <c r="E29" t="e">
        <f>+VLOOKUP(#REF!,'EMPRESA- PROGRAMA'!$B$2:$C$24,2,FALSE)</f>
        <v>#REF!</v>
      </c>
      <c r="F29">
        <f>+'EP5 OBJETIVOS Y ACTIVIDADES'!A39</f>
        <v>0</v>
      </c>
      <c r="G29">
        <f>+'EP5 OBJETIVOS Y ACTIVIDADES'!B39</f>
        <v>0</v>
      </c>
      <c r="H29">
        <f>+'EP5 OBJETIVOS Y ACTIVIDADES'!C39</f>
        <v>0</v>
      </c>
      <c r="I29">
        <f>+'EP5 OBJETIVOS Y ACTIVIDADES'!D39</f>
        <v>0</v>
      </c>
    </row>
    <row r="30" spans="1:9" ht="12.75">
      <c r="A30" t="s">
        <v>820</v>
      </c>
      <c r="B30" t="e">
        <f>+#REF!</f>
        <v>#REF!</v>
      </c>
      <c r="C30">
        <v>45</v>
      </c>
      <c r="D30" t="s">
        <v>349</v>
      </c>
      <c r="E30" t="e">
        <f>+VLOOKUP(#REF!,'EMPRESA- PROGRAMA'!$B$2:$C$24,2,FALSE)</f>
        <v>#REF!</v>
      </c>
      <c r="F30">
        <f>+'EP5 OBJETIVOS Y ACTIVIDADES'!A40</f>
        <v>0</v>
      </c>
      <c r="G30">
        <f>+'EP5 OBJETIVOS Y ACTIVIDADES'!B40</f>
        <v>0</v>
      </c>
      <c r="H30">
        <f>+'EP5 OBJETIVOS Y ACTIVIDADES'!C40</f>
        <v>0</v>
      </c>
      <c r="I30">
        <f>+'EP5 OBJETIVOS Y ACTIVIDADES'!D40</f>
        <v>0</v>
      </c>
    </row>
    <row r="31" spans="1:9" ht="12.75">
      <c r="A31" t="s">
        <v>820</v>
      </c>
      <c r="B31" t="e">
        <f>+#REF!</f>
        <v>#REF!</v>
      </c>
      <c r="C31">
        <v>45</v>
      </c>
      <c r="D31" t="s">
        <v>349</v>
      </c>
      <c r="E31" t="e">
        <f>+VLOOKUP(#REF!,'EMPRESA- PROGRAMA'!$B$2:$C$24,2,FALSE)</f>
        <v>#REF!</v>
      </c>
      <c r="F31">
        <f>+'EP5 OBJETIVOS Y ACTIVIDADES'!A41</f>
        <v>0</v>
      </c>
      <c r="G31">
        <f>+'EP5 OBJETIVOS Y ACTIVIDADES'!B41</f>
        <v>0</v>
      </c>
      <c r="H31">
        <f>+'EP5 OBJETIVOS Y ACTIVIDADES'!C41</f>
        <v>0</v>
      </c>
      <c r="I31">
        <f>+'EP5 OBJETIVOS Y ACTIVIDADES'!D41</f>
        <v>0</v>
      </c>
    </row>
    <row r="32" spans="1:9" ht="12.75">
      <c r="A32" t="s">
        <v>820</v>
      </c>
      <c r="B32" t="e">
        <f>+#REF!</f>
        <v>#REF!</v>
      </c>
      <c r="C32">
        <v>45</v>
      </c>
      <c r="D32" t="s">
        <v>349</v>
      </c>
      <c r="E32" t="e">
        <f>+VLOOKUP(#REF!,'EMPRESA- PROGRAMA'!$B$2:$C$24,2,FALSE)</f>
        <v>#REF!</v>
      </c>
      <c r="F32">
        <f>+'EP5 OBJETIVOS Y ACTIVIDADES'!A42</f>
        <v>0</v>
      </c>
      <c r="G32">
        <f>+'EP5 OBJETIVOS Y ACTIVIDADES'!B42</f>
        <v>0</v>
      </c>
      <c r="H32">
        <f>+'EP5 OBJETIVOS Y ACTIVIDADES'!C42</f>
        <v>0</v>
      </c>
      <c r="I32">
        <f>+'EP5 OBJETIVOS Y ACTIVIDADES'!D42</f>
        <v>0</v>
      </c>
    </row>
    <row r="33" spans="1:9" ht="12.75">
      <c r="A33" t="s">
        <v>820</v>
      </c>
      <c r="B33" t="e">
        <f>+#REF!</f>
        <v>#REF!</v>
      </c>
      <c r="C33">
        <v>45</v>
      </c>
      <c r="D33" t="s">
        <v>349</v>
      </c>
      <c r="E33" t="e">
        <f>+VLOOKUP(#REF!,'EMPRESA- PROGRAMA'!$B$2:$C$24,2,FALSE)</f>
        <v>#REF!</v>
      </c>
      <c r="F33">
        <f>+'EP5 OBJETIVOS Y ACTIVIDADES'!A43</f>
        <v>0</v>
      </c>
      <c r="G33">
        <f>+'EP5 OBJETIVOS Y ACTIVIDADES'!B43</f>
        <v>0</v>
      </c>
      <c r="H33">
        <f>+'EP5 OBJETIVOS Y ACTIVIDADES'!C43</f>
        <v>0</v>
      </c>
      <c r="I33">
        <f>+'EP5 OBJETIVOS Y ACTIVIDADES'!D43</f>
        <v>0</v>
      </c>
    </row>
    <row r="34" spans="1:9" ht="12.75">
      <c r="A34" t="s">
        <v>820</v>
      </c>
      <c r="B34" t="e">
        <f>+#REF!</f>
        <v>#REF!</v>
      </c>
      <c r="C34">
        <v>45</v>
      </c>
      <c r="D34" t="s">
        <v>349</v>
      </c>
      <c r="E34" t="e">
        <f>+VLOOKUP(#REF!,'EMPRESA- PROGRAMA'!$B$2:$C$24,2,FALSE)</f>
        <v>#REF!</v>
      </c>
      <c r="F34">
        <f>+'EP5 OBJETIVOS Y ACTIVIDADES'!A44</f>
        <v>0</v>
      </c>
      <c r="G34">
        <f>+'EP5 OBJETIVOS Y ACTIVIDADES'!B44</f>
        <v>0</v>
      </c>
      <c r="H34">
        <f>+'EP5 OBJETIVOS Y ACTIVIDADES'!C44</f>
        <v>0</v>
      </c>
      <c r="I34">
        <f>+'EP5 OBJETIVOS Y ACTIVIDADES'!D44</f>
        <v>0</v>
      </c>
    </row>
    <row r="35" spans="1:9" ht="12.75">
      <c r="A35" t="s">
        <v>820</v>
      </c>
      <c r="B35" t="e">
        <f>+#REF!</f>
        <v>#REF!</v>
      </c>
      <c r="C35">
        <v>45</v>
      </c>
      <c r="D35" t="s">
        <v>349</v>
      </c>
      <c r="E35" t="e">
        <f>+VLOOKUP(#REF!,'EMPRESA- PROGRAMA'!$B$2:$C$24,2,FALSE)</f>
        <v>#REF!</v>
      </c>
      <c r="F35">
        <f>+'EP5 OBJETIVOS Y ACTIVIDADES'!A45</f>
        <v>0</v>
      </c>
      <c r="G35">
        <f>+'EP5 OBJETIVOS Y ACTIVIDADES'!B45</f>
        <v>0</v>
      </c>
      <c r="H35">
        <f>+'EP5 OBJETIVOS Y ACTIVIDADES'!C45</f>
        <v>0</v>
      </c>
      <c r="I35">
        <f>+'EP5 OBJETIVOS Y ACTIVIDADES'!D45</f>
        <v>0</v>
      </c>
    </row>
    <row r="36" spans="1:9" ht="12.75">
      <c r="A36" t="s">
        <v>820</v>
      </c>
      <c r="B36" t="e">
        <f>+#REF!</f>
        <v>#REF!</v>
      </c>
      <c r="C36">
        <v>45</v>
      </c>
      <c r="D36" t="s">
        <v>349</v>
      </c>
      <c r="E36" t="e">
        <f>+VLOOKUP(#REF!,'EMPRESA- PROGRAMA'!$B$2:$C$24,2,FALSE)</f>
        <v>#REF!</v>
      </c>
      <c r="F36">
        <f>+'EP5 OBJETIVOS Y ACTIVIDADES'!A46</f>
        <v>0</v>
      </c>
      <c r="G36">
        <f>+'EP5 OBJETIVOS Y ACTIVIDADES'!B46</f>
        <v>0</v>
      </c>
      <c r="H36">
        <f>+'EP5 OBJETIVOS Y ACTIVIDADES'!C46</f>
        <v>0</v>
      </c>
      <c r="I36">
        <f>+'EP5 OBJETIVOS Y ACTIVIDADES'!D46</f>
        <v>0</v>
      </c>
    </row>
    <row r="37" spans="1:9" ht="12.75">
      <c r="A37" t="s">
        <v>820</v>
      </c>
      <c r="B37" t="e">
        <f>+#REF!</f>
        <v>#REF!</v>
      </c>
      <c r="C37">
        <v>45</v>
      </c>
      <c r="D37" t="s">
        <v>349</v>
      </c>
      <c r="E37" t="e">
        <f>+VLOOKUP(#REF!,'EMPRESA- PROGRAMA'!$B$2:$C$24,2,FALSE)</f>
        <v>#REF!</v>
      </c>
      <c r="F37">
        <f>+'EP5 OBJETIVOS Y ACTIVIDADES'!A47</f>
        <v>0</v>
      </c>
      <c r="G37">
        <f>+'EP5 OBJETIVOS Y ACTIVIDADES'!B47</f>
        <v>0</v>
      </c>
      <c r="H37">
        <f>+'EP5 OBJETIVOS Y ACTIVIDADES'!C47</f>
        <v>0</v>
      </c>
      <c r="I37">
        <f>+'EP5 OBJETIVOS Y ACTIVIDADES'!D47</f>
        <v>0</v>
      </c>
    </row>
    <row r="38" spans="1:9" ht="12.75">
      <c r="A38" t="s">
        <v>820</v>
      </c>
      <c r="B38" t="e">
        <f>+#REF!</f>
        <v>#REF!</v>
      </c>
      <c r="C38">
        <v>45</v>
      </c>
      <c r="D38" t="s">
        <v>349</v>
      </c>
      <c r="E38" t="e">
        <f>+VLOOKUP(#REF!,'EMPRESA- PROGRAMA'!$B$2:$C$24,2,FALSE)</f>
        <v>#REF!</v>
      </c>
      <c r="F38">
        <f>+'EP5 OBJETIVOS Y ACTIVIDADES'!A48</f>
        <v>0</v>
      </c>
      <c r="G38">
        <f>+'EP5 OBJETIVOS Y ACTIVIDADES'!B48</f>
        <v>0</v>
      </c>
      <c r="H38">
        <f>+'EP5 OBJETIVOS Y ACTIVIDADES'!C48</f>
        <v>0</v>
      </c>
      <c r="I38">
        <f>+'EP5 OBJETIVOS Y ACTIVIDADES'!D48</f>
        <v>0</v>
      </c>
    </row>
    <row r="39" spans="1:9" ht="12.75">
      <c r="A39" t="s">
        <v>820</v>
      </c>
      <c r="B39" t="e">
        <f>+#REF!</f>
        <v>#REF!</v>
      </c>
      <c r="C39">
        <v>45</v>
      </c>
      <c r="D39" t="s">
        <v>349</v>
      </c>
      <c r="E39" t="e">
        <f>+VLOOKUP(#REF!,'EMPRESA- PROGRAMA'!$B$2:$C$24,2,FALSE)</f>
        <v>#REF!</v>
      </c>
      <c r="F39">
        <f>+'EP5 OBJETIVOS Y ACTIVIDADES'!A49</f>
        <v>0</v>
      </c>
      <c r="G39">
        <f>+'EP5 OBJETIVOS Y ACTIVIDADES'!B49</f>
        <v>0</v>
      </c>
      <c r="H39">
        <f>+'EP5 OBJETIVOS Y ACTIVIDADES'!C49</f>
        <v>0</v>
      </c>
      <c r="I39">
        <f>+'EP5 OBJETIVOS Y ACTIVIDADES'!D49</f>
        <v>0</v>
      </c>
    </row>
    <row r="40" spans="1:9" ht="12.75">
      <c r="A40" t="s">
        <v>820</v>
      </c>
      <c r="B40" t="e">
        <f>+#REF!</f>
        <v>#REF!</v>
      </c>
      <c r="C40">
        <v>45</v>
      </c>
      <c r="D40" t="s">
        <v>349</v>
      </c>
      <c r="E40" t="e">
        <f>+VLOOKUP(#REF!,'EMPRESA- PROGRAMA'!$B$2:$C$24,2,FALSE)</f>
        <v>#REF!</v>
      </c>
      <c r="F40">
        <f>+'EP5 OBJETIVOS Y ACTIVIDADES'!A50</f>
        <v>0</v>
      </c>
      <c r="G40">
        <f>+'EP5 OBJETIVOS Y ACTIVIDADES'!B50</f>
        <v>0</v>
      </c>
      <c r="H40">
        <f>+'EP5 OBJETIVOS Y ACTIVIDADES'!C50</f>
        <v>0</v>
      </c>
      <c r="I40">
        <f>+'EP5 OBJETIVOS Y ACTIVIDADES'!D50</f>
        <v>0</v>
      </c>
    </row>
    <row r="41" spans="1:9" ht="12.75">
      <c r="A41" t="s">
        <v>820</v>
      </c>
      <c r="B41" t="e">
        <f>+#REF!</f>
        <v>#REF!</v>
      </c>
      <c r="C41">
        <v>45</v>
      </c>
      <c r="D41" t="s">
        <v>349</v>
      </c>
      <c r="E41" t="e">
        <f>+VLOOKUP(#REF!,'EMPRESA- PROGRAMA'!$B$2:$C$24,2,FALSE)</f>
        <v>#REF!</v>
      </c>
      <c r="F41">
        <f>+'EP5 OBJETIVOS Y ACTIVIDADES'!A51</f>
        <v>0</v>
      </c>
      <c r="G41">
        <f>+'EP5 OBJETIVOS Y ACTIVIDADES'!B51</f>
        <v>0</v>
      </c>
      <c r="H41">
        <f>+'EP5 OBJETIVOS Y ACTIVIDADES'!C51</f>
        <v>0</v>
      </c>
      <c r="I41">
        <f>+'EP5 OBJETIVOS Y ACTIVIDADES'!D51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6"/>
  <dimension ref="A1:C20"/>
  <sheetViews>
    <sheetView zoomScalePageLayoutView="0" workbookViewId="0" topLeftCell="B10">
      <selection activeCell="E136" sqref="E136"/>
    </sheetView>
  </sheetViews>
  <sheetFormatPr defaultColWidth="11.421875" defaultRowHeight="12.75"/>
  <cols>
    <col min="1" max="1" width="98.57421875" style="0" bestFit="1" customWidth="1"/>
    <col min="2" max="2" width="102.00390625" style="0" bestFit="1" customWidth="1"/>
  </cols>
  <sheetData>
    <row r="1" spans="1:3" ht="12.75">
      <c r="A1" t="s">
        <v>608</v>
      </c>
      <c r="B1" t="s">
        <v>800</v>
      </c>
      <c r="C1" s="44">
        <v>40000</v>
      </c>
    </row>
    <row r="2" spans="1:3" ht="12.75">
      <c r="A2" t="s">
        <v>609</v>
      </c>
      <c r="B2" t="s">
        <v>801</v>
      </c>
      <c r="C2" s="44">
        <v>41000</v>
      </c>
    </row>
    <row r="3" spans="1:3" ht="12.75">
      <c r="A3" t="s">
        <v>610</v>
      </c>
      <c r="B3" t="s">
        <v>817</v>
      </c>
      <c r="C3" s="44">
        <v>42000</v>
      </c>
    </row>
    <row r="4" spans="1:3" ht="12.75">
      <c r="A4" t="s">
        <v>611</v>
      </c>
      <c r="B4" t="s">
        <v>802</v>
      </c>
      <c r="C4" s="44">
        <v>43000</v>
      </c>
    </row>
    <row r="5" spans="1:3" ht="12.75">
      <c r="A5" t="s">
        <v>612</v>
      </c>
      <c r="B5" t="s">
        <v>818</v>
      </c>
      <c r="C5" s="44">
        <v>44000</v>
      </c>
    </row>
    <row r="6" spans="1:3" ht="12.75">
      <c r="A6" t="s">
        <v>613</v>
      </c>
      <c r="B6" t="s">
        <v>803</v>
      </c>
      <c r="C6" s="44">
        <v>45099</v>
      </c>
    </row>
    <row r="7" spans="1:3" ht="12.75">
      <c r="A7" t="s">
        <v>614</v>
      </c>
      <c r="B7" t="s">
        <v>804</v>
      </c>
      <c r="C7" s="44">
        <v>46029</v>
      </c>
    </row>
    <row r="8" spans="1:3" ht="12.75">
      <c r="A8" t="s">
        <v>615</v>
      </c>
      <c r="B8" t="s">
        <v>805</v>
      </c>
      <c r="C8" s="44">
        <v>47000</v>
      </c>
    </row>
    <row r="9" spans="1:3" ht="12.75">
      <c r="A9" t="s">
        <v>616</v>
      </c>
      <c r="B9" t="s">
        <v>806</v>
      </c>
      <c r="C9" s="44">
        <v>48000</v>
      </c>
    </row>
    <row r="10" spans="1:3" ht="12.75">
      <c r="A10" t="s">
        <v>617</v>
      </c>
      <c r="B10" t="s">
        <v>807</v>
      </c>
      <c r="C10" s="44">
        <v>49000</v>
      </c>
    </row>
    <row r="11" spans="1:3" ht="12.75">
      <c r="A11" t="s">
        <v>627</v>
      </c>
      <c r="B11" t="s">
        <v>808</v>
      </c>
      <c r="C11" s="44">
        <v>70000</v>
      </c>
    </row>
    <row r="12" spans="1:3" ht="12.75">
      <c r="A12" t="s">
        <v>628</v>
      </c>
      <c r="B12" t="s">
        <v>809</v>
      </c>
      <c r="C12" s="44">
        <v>71000</v>
      </c>
    </row>
    <row r="13" spans="1:3" ht="12.75">
      <c r="A13" t="s">
        <v>629</v>
      </c>
      <c r="B13" t="s">
        <v>810</v>
      </c>
      <c r="C13" s="44">
        <v>72000</v>
      </c>
    </row>
    <row r="14" spans="1:3" ht="12.75">
      <c r="A14" t="s">
        <v>630</v>
      </c>
      <c r="B14" t="s">
        <v>811</v>
      </c>
      <c r="C14" s="44">
        <v>73000</v>
      </c>
    </row>
    <row r="15" spans="1:3" ht="12.75">
      <c r="A15" t="s">
        <v>631</v>
      </c>
      <c r="B15" t="s">
        <v>819</v>
      </c>
      <c r="C15" s="44">
        <v>74000</v>
      </c>
    </row>
    <row r="16" spans="1:3" ht="12.75">
      <c r="A16" t="s">
        <v>632</v>
      </c>
      <c r="B16" t="s">
        <v>812</v>
      </c>
      <c r="C16" s="44">
        <v>75099</v>
      </c>
    </row>
    <row r="17" spans="1:3" ht="12.75">
      <c r="A17" t="s">
        <v>633</v>
      </c>
      <c r="B17" t="s">
        <v>813</v>
      </c>
      <c r="C17" s="44">
        <v>76000</v>
      </c>
    </row>
    <row r="18" spans="1:3" ht="12.75">
      <c r="A18" t="s">
        <v>634</v>
      </c>
      <c r="B18" t="s">
        <v>814</v>
      </c>
      <c r="C18" s="44">
        <v>77000</v>
      </c>
    </row>
    <row r="19" spans="1:3" ht="12.75">
      <c r="A19" t="s">
        <v>635</v>
      </c>
      <c r="B19" t="s">
        <v>815</v>
      </c>
      <c r="C19" s="44">
        <v>78000</v>
      </c>
    </row>
    <row r="20" spans="1:3" ht="12.75">
      <c r="A20" t="s">
        <v>636</v>
      </c>
      <c r="B20" t="s">
        <v>816</v>
      </c>
      <c r="C20" s="44">
        <v>79000</v>
      </c>
    </row>
  </sheetData>
  <sheetProtection/>
  <dataValidations count="2">
    <dataValidation type="whole" allowBlank="1" showInputMessage="1" showErrorMessage="1" errorTitle="Numeros decimales no permitidos" error="La presupuestación no admite decimales" sqref="A11:A20">
      <formula1>-99999999999999900000000000</formula1>
      <formula2>9.99999999999999E+25</formula2>
    </dataValidation>
    <dataValidation allowBlank="1" showInputMessage="1" showErrorMessage="1" errorTitle="Numeros decimales no permitidos" error="La presupuestación no admite decimales" sqref="C1:C20"/>
  </dataValidation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7"/>
  <dimension ref="A1:C20"/>
  <sheetViews>
    <sheetView zoomScalePageLayoutView="0" workbookViewId="0" topLeftCell="C4">
      <selection activeCell="E136" sqref="E136"/>
    </sheetView>
  </sheetViews>
  <sheetFormatPr defaultColWidth="11.421875" defaultRowHeight="12.75"/>
  <cols>
    <col min="1" max="1" width="63.140625" style="0" bestFit="1" customWidth="1"/>
    <col min="2" max="2" width="58.7109375" style="0" bestFit="1" customWidth="1"/>
  </cols>
  <sheetData>
    <row r="1" spans="1:3" ht="12.75">
      <c r="A1" s="43" t="s">
        <v>539</v>
      </c>
      <c r="B1" s="80" t="s">
        <v>779</v>
      </c>
      <c r="C1" s="83">
        <v>40000</v>
      </c>
    </row>
    <row r="2" spans="1:3" ht="12.75">
      <c r="A2" s="43" t="s">
        <v>540</v>
      </c>
      <c r="B2" s="80" t="s">
        <v>780</v>
      </c>
      <c r="C2" s="83">
        <v>41000</v>
      </c>
    </row>
    <row r="3" spans="1:3" ht="12.75">
      <c r="A3" s="43" t="s">
        <v>541</v>
      </c>
      <c r="B3" s="80" t="s">
        <v>795</v>
      </c>
      <c r="C3" s="83">
        <v>42000</v>
      </c>
    </row>
    <row r="4" spans="1:3" ht="12.75">
      <c r="A4" s="43" t="s">
        <v>542</v>
      </c>
      <c r="B4" s="80" t="s">
        <v>781</v>
      </c>
      <c r="C4" s="84">
        <v>43000</v>
      </c>
    </row>
    <row r="5" spans="1:3" ht="12.75">
      <c r="A5" s="43" t="s">
        <v>543</v>
      </c>
      <c r="B5" s="80" t="s">
        <v>797</v>
      </c>
      <c r="C5" s="83">
        <v>44000</v>
      </c>
    </row>
    <row r="6" spans="1:3" ht="12.75">
      <c r="A6" s="43" t="s">
        <v>544</v>
      </c>
      <c r="B6" s="80" t="s">
        <v>782</v>
      </c>
      <c r="C6" s="83">
        <v>45099</v>
      </c>
    </row>
    <row r="7" spans="1:3" ht="12.75">
      <c r="A7" s="43" t="s">
        <v>545</v>
      </c>
      <c r="B7" s="80" t="s">
        <v>783</v>
      </c>
      <c r="C7" s="83">
        <v>46002</v>
      </c>
    </row>
    <row r="8" spans="1:3" ht="12.75">
      <c r="A8" s="43" t="s">
        <v>546</v>
      </c>
      <c r="B8" s="80" t="s">
        <v>784</v>
      </c>
      <c r="C8" s="83">
        <v>47100</v>
      </c>
    </row>
    <row r="9" spans="1:3" ht="12.75">
      <c r="A9" s="43" t="s">
        <v>547</v>
      </c>
      <c r="B9" s="80" t="s">
        <v>785</v>
      </c>
      <c r="C9" s="83">
        <v>48001</v>
      </c>
    </row>
    <row r="10" spans="1:3" ht="12.75">
      <c r="A10" s="43" t="s">
        <v>548</v>
      </c>
      <c r="B10" s="80" t="s">
        <v>786</v>
      </c>
      <c r="C10" s="83">
        <v>49000</v>
      </c>
    </row>
    <row r="11" spans="1:3" ht="12.75">
      <c r="A11" s="43" t="s">
        <v>561</v>
      </c>
      <c r="B11" s="80" t="s">
        <v>787</v>
      </c>
      <c r="C11" s="83">
        <v>70000</v>
      </c>
    </row>
    <row r="12" spans="1:3" ht="12.75">
      <c r="A12" s="43" t="s">
        <v>562</v>
      </c>
      <c r="B12" s="80" t="s">
        <v>788</v>
      </c>
      <c r="C12" s="83">
        <v>71000</v>
      </c>
    </row>
    <row r="13" spans="1:3" ht="12.75">
      <c r="A13" s="43" t="s">
        <v>563</v>
      </c>
      <c r="B13" s="80" t="s">
        <v>796</v>
      </c>
      <c r="C13" s="83">
        <v>72000</v>
      </c>
    </row>
    <row r="14" spans="1:3" ht="12.75">
      <c r="A14" s="43" t="s">
        <v>564</v>
      </c>
      <c r="B14" s="80" t="s">
        <v>789</v>
      </c>
      <c r="C14" s="84">
        <v>73000</v>
      </c>
    </row>
    <row r="15" spans="1:3" ht="12.75">
      <c r="A15" s="43" t="s">
        <v>565</v>
      </c>
      <c r="B15" s="80" t="s">
        <v>798</v>
      </c>
      <c r="C15" s="83">
        <v>74000</v>
      </c>
    </row>
    <row r="16" spans="1:3" ht="12.75">
      <c r="A16" s="43" t="s">
        <v>566</v>
      </c>
      <c r="B16" s="80" t="s">
        <v>790</v>
      </c>
      <c r="C16" s="83">
        <v>75099</v>
      </c>
    </row>
    <row r="17" spans="1:3" ht="12.75">
      <c r="A17" s="43" t="s">
        <v>567</v>
      </c>
      <c r="B17" s="80" t="s">
        <v>791</v>
      </c>
      <c r="C17" s="83">
        <v>76001</v>
      </c>
    </row>
    <row r="18" spans="1:3" ht="12.75">
      <c r="A18" s="43" t="s">
        <v>568</v>
      </c>
      <c r="B18" s="80" t="s">
        <v>792</v>
      </c>
      <c r="C18" s="83">
        <v>77800</v>
      </c>
    </row>
    <row r="19" spans="1:3" ht="12.75">
      <c r="A19" s="43" t="s">
        <v>569</v>
      </c>
      <c r="B19" s="80" t="s">
        <v>793</v>
      </c>
      <c r="C19" s="83">
        <v>78000</v>
      </c>
    </row>
    <row r="20" spans="1:3" ht="12.75">
      <c r="A20" s="43" t="s">
        <v>570</v>
      </c>
      <c r="B20" s="80" t="s">
        <v>794</v>
      </c>
      <c r="C20" s="83">
        <v>79000</v>
      </c>
    </row>
  </sheetData>
  <sheetProtection/>
  <dataValidations count="2">
    <dataValidation type="whole" allowBlank="1" showInputMessage="1" showErrorMessage="1" errorTitle="Numeros decimales no permitidos" error="La presupuestación no admite decimales" sqref="A1:A20">
      <formula1>-99999999999999900000</formula1>
      <formula2>999999999999999000000</formula2>
    </dataValidation>
    <dataValidation allowBlank="1" showInputMessage="1" showErrorMessage="1" errorTitle="Numeros decimales no permitidos" error="La presupuestación no admite decimales" sqref="C1:C20"/>
  </dataValidation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1"/>
  <dimension ref="A1:D25"/>
  <sheetViews>
    <sheetView zoomScalePageLayoutView="0" workbookViewId="0" topLeftCell="A1">
      <selection activeCell="E136" sqref="E136"/>
    </sheetView>
  </sheetViews>
  <sheetFormatPr defaultColWidth="11.421875" defaultRowHeight="12.75"/>
  <cols>
    <col min="2" max="2" width="58.00390625" style="0" bestFit="1" customWidth="1"/>
  </cols>
  <sheetData>
    <row r="1" spans="1:3" ht="12.75">
      <c r="A1" s="20"/>
      <c r="B1" s="20" t="s">
        <v>400</v>
      </c>
      <c r="C1" s="20" t="s">
        <v>401</v>
      </c>
    </row>
    <row r="2" spans="2:4" ht="12.75">
      <c r="B2" t="s">
        <v>501</v>
      </c>
      <c r="C2" t="s">
        <v>369</v>
      </c>
      <c r="D2" s="19"/>
    </row>
    <row r="3" spans="2:4" ht="12.75">
      <c r="B3" t="s">
        <v>503</v>
      </c>
      <c r="C3" t="s">
        <v>371</v>
      </c>
      <c r="D3" s="19"/>
    </row>
    <row r="4" spans="2:4" ht="12.75">
      <c r="B4" t="s">
        <v>502</v>
      </c>
      <c r="C4" t="s">
        <v>370</v>
      </c>
      <c r="D4" s="19"/>
    </row>
    <row r="5" spans="2:4" ht="12.75">
      <c r="B5" t="s">
        <v>509</v>
      </c>
      <c r="C5" t="s">
        <v>383</v>
      </c>
      <c r="D5" s="19"/>
    </row>
    <row r="6" spans="2:4" ht="12.75">
      <c r="B6" t="s">
        <v>393</v>
      </c>
      <c r="C6" t="s">
        <v>392</v>
      </c>
      <c r="D6" s="19"/>
    </row>
    <row r="7" spans="2:4" ht="12.75">
      <c r="B7" t="s">
        <v>506</v>
      </c>
      <c r="C7" t="s">
        <v>374</v>
      </c>
      <c r="D7" s="19"/>
    </row>
    <row r="8" spans="2:4" ht="12.75">
      <c r="B8" t="s">
        <v>500</v>
      </c>
      <c r="C8" t="s">
        <v>504</v>
      </c>
      <c r="D8" s="19"/>
    </row>
    <row r="9" spans="2:4" ht="12.75">
      <c r="B9" t="s">
        <v>397</v>
      </c>
      <c r="C9" t="s">
        <v>396</v>
      </c>
      <c r="D9" s="19"/>
    </row>
    <row r="10" spans="2:4" ht="12.75">
      <c r="B10" t="s">
        <v>510</v>
      </c>
      <c r="C10" t="s">
        <v>386</v>
      </c>
      <c r="D10" s="19"/>
    </row>
    <row r="11" spans="2:4" ht="12.75">
      <c r="B11" t="s">
        <v>511</v>
      </c>
      <c r="C11" t="s">
        <v>391</v>
      </c>
      <c r="D11" s="19"/>
    </row>
    <row r="12" spans="2:4" ht="12.75">
      <c r="B12" t="s">
        <v>376</v>
      </c>
      <c r="C12" t="s">
        <v>375</v>
      </c>
      <c r="D12" s="19"/>
    </row>
    <row r="13" spans="2:4" ht="12.75">
      <c r="B13" t="s">
        <v>385</v>
      </c>
      <c r="C13" t="s">
        <v>384</v>
      </c>
      <c r="D13" s="19"/>
    </row>
    <row r="14" spans="2:4" ht="12.75">
      <c r="B14" t="s">
        <v>395</v>
      </c>
      <c r="C14" t="s">
        <v>394</v>
      </c>
      <c r="D14" s="19"/>
    </row>
    <row r="15" spans="2:4" ht="12.75">
      <c r="B15" t="s">
        <v>508</v>
      </c>
      <c r="C15" t="s">
        <v>380</v>
      </c>
      <c r="D15" s="19"/>
    </row>
    <row r="16" spans="2:4" ht="12.75">
      <c r="B16" t="s">
        <v>512</v>
      </c>
      <c r="C16" t="s">
        <v>398</v>
      </c>
      <c r="D16" s="19"/>
    </row>
    <row r="17" spans="2:4" ht="12.75">
      <c r="B17" s="19" t="s">
        <v>505</v>
      </c>
      <c r="C17" t="s">
        <v>366</v>
      </c>
      <c r="D17" s="19"/>
    </row>
    <row r="18" spans="2:4" ht="12.75">
      <c r="B18" t="s">
        <v>378</v>
      </c>
      <c r="C18" t="s">
        <v>377</v>
      </c>
      <c r="D18" s="19"/>
    </row>
    <row r="19" spans="2:4" ht="12.75">
      <c r="B19" t="s">
        <v>390</v>
      </c>
      <c r="C19" t="s">
        <v>389</v>
      </c>
      <c r="D19" s="19"/>
    </row>
    <row r="20" spans="2:4" ht="12.75">
      <c r="B20" t="s">
        <v>373</v>
      </c>
      <c r="C20" t="s">
        <v>372</v>
      </c>
      <c r="D20" s="19"/>
    </row>
    <row r="21" spans="2:4" ht="12.75">
      <c r="B21" t="s">
        <v>382</v>
      </c>
      <c r="C21" t="s">
        <v>381</v>
      </c>
      <c r="D21" s="19"/>
    </row>
    <row r="22" spans="2:3" ht="12.75">
      <c r="B22" t="s">
        <v>368</v>
      </c>
      <c r="C22" t="s">
        <v>367</v>
      </c>
    </row>
    <row r="23" spans="2:3" ht="12.75">
      <c r="B23" t="s">
        <v>513</v>
      </c>
      <c r="C23" t="s">
        <v>399</v>
      </c>
    </row>
    <row r="24" spans="2:3" ht="12.75">
      <c r="B24" t="s">
        <v>507</v>
      </c>
      <c r="C24" t="s">
        <v>379</v>
      </c>
    </row>
    <row r="25" spans="2:3" ht="12.75">
      <c r="B25" t="s">
        <v>388</v>
      </c>
      <c r="C25" t="s">
        <v>387</v>
      </c>
    </row>
  </sheetData>
  <sheetProtection/>
  <autoFilter ref="A1:G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>
    <tabColor indexed="11"/>
  </sheetPr>
  <dimension ref="A1:I120"/>
  <sheetViews>
    <sheetView showZeros="0" zoomScale="75" zoomScaleNormal="75" zoomScalePageLayoutView="0" workbookViewId="0" topLeftCell="A79">
      <selection activeCell="F108" sqref="F108"/>
    </sheetView>
  </sheetViews>
  <sheetFormatPr defaultColWidth="11.421875" defaultRowHeight="12.75"/>
  <cols>
    <col min="1" max="1" width="65.7109375" style="64" customWidth="1"/>
    <col min="2" max="2" width="9.28125" style="64" hidden="1" customWidth="1"/>
    <col min="3" max="3" width="15.140625" style="64" customWidth="1"/>
    <col min="4" max="4" width="18.7109375" style="64" customWidth="1"/>
    <col min="5" max="5" width="14.00390625" style="64" customWidth="1"/>
    <col min="6" max="6" width="14.57421875" style="64" customWidth="1"/>
    <col min="7" max="13" width="12.28125" style="64" customWidth="1"/>
    <col min="14" max="16384" width="11.421875" style="64" customWidth="1"/>
  </cols>
  <sheetData>
    <row r="1" spans="1:7" s="57" customFormat="1" ht="12" customHeight="1">
      <c r="A1" s="598" t="s">
        <v>148</v>
      </c>
      <c r="B1" s="599"/>
      <c r="C1" s="599"/>
      <c r="D1" s="599"/>
      <c r="E1" s="599"/>
      <c r="F1" s="600"/>
      <c r="G1" s="64"/>
    </row>
    <row r="2" spans="1:7" s="57" customFormat="1" ht="12" customHeight="1">
      <c r="A2" s="605" t="s">
        <v>882</v>
      </c>
      <c r="B2" s="606"/>
      <c r="C2" s="607"/>
      <c r="D2" s="617" t="s">
        <v>524</v>
      </c>
      <c r="E2" s="618"/>
      <c r="F2" s="619"/>
      <c r="G2" s="64"/>
    </row>
    <row r="3" spans="3:9" s="57" customFormat="1" ht="12.75">
      <c r="C3" s="60"/>
      <c r="D3" s="60"/>
      <c r="E3" s="60"/>
      <c r="F3" s="60"/>
      <c r="H3" s="64"/>
      <c r="I3" s="64"/>
    </row>
    <row r="4" spans="1:9" s="57" customFormat="1" ht="12.75">
      <c r="A4" s="616" t="s">
        <v>881</v>
      </c>
      <c r="B4" s="616"/>
      <c r="C4" s="616"/>
      <c r="D4" s="616"/>
      <c r="E4" s="616"/>
      <c r="F4" s="616"/>
      <c r="G4" s="99"/>
      <c r="H4" s="99"/>
      <c r="I4" s="64"/>
    </row>
    <row r="5" spans="3:9" s="22" customFormat="1" ht="12.75">
      <c r="C5" s="62"/>
      <c r="D5" s="62"/>
      <c r="E5" s="62"/>
      <c r="F5" s="63"/>
      <c r="H5" s="64"/>
      <c r="I5" s="64"/>
    </row>
    <row r="6" spans="1:7" s="92" customFormat="1" ht="18.75" customHeight="1">
      <c r="A6" s="608" t="s">
        <v>209</v>
      </c>
      <c r="B6" s="609"/>
      <c r="C6" s="609"/>
      <c r="D6" s="609"/>
      <c r="E6" s="609"/>
      <c r="F6" s="610"/>
      <c r="G6" s="64"/>
    </row>
    <row r="7" spans="1:6" s="175" customFormat="1" ht="18.75">
      <c r="A7" s="174"/>
      <c r="B7" s="174"/>
      <c r="C7" s="174"/>
      <c r="D7" s="174"/>
      <c r="E7" s="174"/>
      <c r="F7" s="174"/>
    </row>
    <row r="8" spans="1:6" ht="15.75">
      <c r="A8" s="100"/>
      <c r="B8" s="176" t="s">
        <v>210</v>
      </c>
      <c r="C8" s="22"/>
      <c r="D8" s="22"/>
      <c r="E8" s="22"/>
      <c r="F8" s="93" t="s">
        <v>211</v>
      </c>
    </row>
    <row r="9" spans="1:6" ht="18.75" customHeight="1">
      <c r="A9" s="104" t="s">
        <v>178</v>
      </c>
      <c r="B9" s="104"/>
      <c r="C9" s="601" t="s">
        <v>887</v>
      </c>
      <c r="D9" s="481" t="s">
        <v>860</v>
      </c>
      <c r="E9" s="603" t="s">
        <v>864</v>
      </c>
      <c r="F9" s="604"/>
    </row>
    <row r="10" spans="1:6" ht="15.75" customHeight="1">
      <c r="A10" s="105" t="s">
        <v>150</v>
      </c>
      <c r="B10" s="105"/>
      <c r="C10" s="602"/>
      <c r="D10" s="317">
        <v>42735</v>
      </c>
      <c r="E10" s="106" t="s">
        <v>179</v>
      </c>
      <c r="F10" s="106" t="s">
        <v>180</v>
      </c>
    </row>
    <row r="11" spans="1:6" ht="6" customHeight="1">
      <c r="A11" s="22"/>
      <c r="B11" s="22"/>
      <c r="C11" s="107"/>
      <c r="D11" s="107"/>
      <c r="E11" s="22"/>
      <c r="F11" s="22"/>
    </row>
    <row r="12" spans="1:6" s="110" customFormat="1" ht="18" customHeight="1">
      <c r="A12" s="177" t="s">
        <v>212</v>
      </c>
      <c r="B12" s="178" t="s">
        <v>679</v>
      </c>
      <c r="C12" s="524">
        <v>0</v>
      </c>
      <c r="D12" s="528">
        <v>0</v>
      </c>
      <c r="E12" s="526" t="s">
        <v>892</v>
      </c>
      <c r="F12" s="135">
        <v>0</v>
      </c>
    </row>
    <row r="13" spans="1:6" ht="15" customHeight="1">
      <c r="A13" s="180" t="s">
        <v>525</v>
      </c>
      <c r="B13" s="181" t="s">
        <v>680</v>
      </c>
      <c r="C13" s="523"/>
      <c r="D13" s="15"/>
      <c r="E13" s="527" t="s">
        <v>892</v>
      </c>
      <c r="F13" s="137">
        <v>0</v>
      </c>
    </row>
    <row r="14" spans="1:6" ht="18" customHeight="1">
      <c r="A14" s="180" t="s">
        <v>526</v>
      </c>
      <c r="B14" s="181" t="s">
        <v>681</v>
      </c>
      <c r="C14" s="523"/>
      <c r="D14" s="15"/>
      <c r="E14" s="527" t="s">
        <v>892</v>
      </c>
      <c r="F14" s="137">
        <v>0</v>
      </c>
    </row>
    <row r="15" spans="1:6" ht="18" customHeight="1">
      <c r="A15" s="182" t="s">
        <v>213</v>
      </c>
      <c r="B15" s="183" t="s">
        <v>679</v>
      </c>
      <c r="C15" s="525">
        <v>0</v>
      </c>
      <c r="D15" s="529">
        <v>0</v>
      </c>
      <c r="E15" s="527" t="s">
        <v>892</v>
      </c>
      <c r="F15" s="137">
        <v>0</v>
      </c>
    </row>
    <row r="16" spans="1:6" ht="18" customHeight="1">
      <c r="A16" s="180" t="s">
        <v>527</v>
      </c>
      <c r="B16" s="181" t="s">
        <v>688</v>
      </c>
      <c r="C16" s="523"/>
      <c r="D16" s="15"/>
      <c r="E16" s="527" t="s">
        <v>892</v>
      </c>
      <c r="F16" s="137">
        <v>0</v>
      </c>
    </row>
    <row r="17" spans="1:6" ht="18" customHeight="1">
      <c r="A17" s="180" t="s">
        <v>528</v>
      </c>
      <c r="B17" s="181" t="s">
        <v>744</v>
      </c>
      <c r="C17" s="523"/>
      <c r="D17" s="15"/>
      <c r="E17" s="527" t="s">
        <v>892</v>
      </c>
      <c r="F17" s="137">
        <v>0</v>
      </c>
    </row>
    <row r="18" spans="1:6" ht="18" customHeight="1">
      <c r="A18" s="180" t="s">
        <v>529</v>
      </c>
      <c r="B18" s="181" t="s">
        <v>690</v>
      </c>
      <c r="C18" s="523"/>
      <c r="D18" s="15"/>
      <c r="E18" s="527" t="s">
        <v>892</v>
      </c>
      <c r="F18" s="137">
        <v>0</v>
      </c>
    </row>
    <row r="19" spans="1:6" ht="18" customHeight="1">
      <c r="A19" s="180" t="s">
        <v>530</v>
      </c>
      <c r="B19" s="181" t="s">
        <v>693</v>
      </c>
      <c r="C19" s="523"/>
      <c r="D19" s="15"/>
      <c r="E19" s="527" t="s">
        <v>892</v>
      </c>
      <c r="F19" s="137">
        <v>0</v>
      </c>
    </row>
    <row r="20" spans="1:6" ht="18" customHeight="1">
      <c r="A20" s="180" t="s">
        <v>531</v>
      </c>
      <c r="B20" s="181" t="s">
        <v>694</v>
      </c>
      <c r="C20" s="523"/>
      <c r="D20" s="15"/>
      <c r="E20" s="527" t="s">
        <v>892</v>
      </c>
      <c r="F20" s="137">
        <v>0</v>
      </c>
    </row>
    <row r="21" spans="1:6" s="110" customFormat="1" ht="18" customHeight="1">
      <c r="A21" s="182" t="s">
        <v>214</v>
      </c>
      <c r="B21" s="183" t="s">
        <v>679</v>
      </c>
      <c r="C21" s="525">
        <v>997043</v>
      </c>
      <c r="D21" s="529">
        <v>700139.72</v>
      </c>
      <c r="E21" s="522">
        <v>-29.778382677577596</v>
      </c>
      <c r="F21" s="114">
        <v>-296903.28</v>
      </c>
    </row>
    <row r="22" spans="1:6" s="110" customFormat="1" ht="18" customHeight="1">
      <c r="A22" s="180" t="s">
        <v>532</v>
      </c>
      <c r="B22" s="181" t="s">
        <v>696</v>
      </c>
      <c r="C22" s="523">
        <v>997043</v>
      </c>
      <c r="D22" s="15"/>
      <c r="E22" s="522">
        <v>-100</v>
      </c>
      <c r="F22" s="114">
        <v>-997043</v>
      </c>
    </row>
    <row r="23" spans="1:6" s="110" customFormat="1" ht="18" customHeight="1">
      <c r="A23" s="180" t="s">
        <v>533</v>
      </c>
      <c r="B23" s="181" t="s">
        <v>697</v>
      </c>
      <c r="C23" s="523"/>
      <c r="D23" s="15"/>
      <c r="E23" s="522" t="s">
        <v>892</v>
      </c>
      <c r="F23" s="114">
        <v>0</v>
      </c>
    </row>
    <row r="24" spans="1:6" s="110" customFormat="1" ht="18" customHeight="1">
      <c r="A24" s="180" t="s">
        <v>534</v>
      </c>
      <c r="B24" s="181" t="s">
        <v>698</v>
      </c>
      <c r="D24" s="15">
        <v>698886.72</v>
      </c>
      <c r="E24" s="527">
        <v>-29.90405428853119</v>
      </c>
      <c r="F24" s="137">
        <v>-298156.28</v>
      </c>
    </row>
    <row r="25" spans="1:6" s="110" customFormat="1" ht="18" customHeight="1">
      <c r="A25" s="180" t="s">
        <v>535</v>
      </c>
      <c r="B25" s="181" t="s">
        <v>699</v>
      </c>
      <c r="C25" s="523"/>
      <c r="D25" s="15"/>
      <c r="E25" s="527" t="s">
        <v>892</v>
      </c>
      <c r="F25" s="137">
        <v>0</v>
      </c>
    </row>
    <row r="26" spans="1:6" s="110" customFormat="1" ht="18" customHeight="1">
      <c r="A26" s="180" t="s">
        <v>536</v>
      </c>
      <c r="B26" s="181" t="s">
        <v>745</v>
      </c>
      <c r="C26" s="523"/>
      <c r="D26" s="15"/>
      <c r="E26" s="522" t="s">
        <v>892</v>
      </c>
      <c r="F26" s="114">
        <v>0</v>
      </c>
    </row>
    <row r="27" spans="1:6" s="110" customFormat="1" ht="18" customHeight="1">
      <c r="A27" s="180" t="s">
        <v>537</v>
      </c>
      <c r="B27" s="181" t="s">
        <v>746</v>
      </c>
      <c r="C27" s="523"/>
      <c r="D27" s="15"/>
      <c r="E27" s="522" t="s">
        <v>892</v>
      </c>
      <c r="F27" s="114">
        <v>0</v>
      </c>
    </row>
    <row r="28" spans="1:6" s="110" customFormat="1" ht="18" customHeight="1">
      <c r="A28" s="180" t="s">
        <v>538</v>
      </c>
      <c r="B28" s="181" t="s">
        <v>747</v>
      </c>
      <c r="C28" s="523"/>
      <c r="D28" s="15">
        <v>1253</v>
      </c>
      <c r="E28" s="522" t="s">
        <v>892</v>
      </c>
      <c r="F28" s="114">
        <v>1253</v>
      </c>
    </row>
    <row r="29" spans="1:6" s="110" customFormat="1" ht="18" customHeight="1">
      <c r="A29" s="182" t="s">
        <v>184</v>
      </c>
      <c r="B29" s="183" t="s">
        <v>679</v>
      </c>
      <c r="C29" s="525">
        <v>718479</v>
      </c>
      <c r="D29" s="529">
        <v>1073151</v>
      </c>
      <c r="E29" s="522">
        <v>49.3642820458218</v>
      </c>
      <c r="F29" s="114">
        <v>354672</v>
      </c>
    </row>
    <row r="30" spans="1:6" s="110" customFormat="1" ht="18" customHeight="1">
      <c r="A30" s="180" t="s">
        <v>539</v>
      </c>
      <c r="B30" s="181" t="s">
        <v>702</v>
      </c>
      <c r="C30" s="521">
        <v>0</v>
      </c>
      <c r="D30" s="15">
        <v>54672</v>
      </c>
      <c r="E30" s="522" t="s">
        <v>892</v>
      </c>
      <c r="F30" s="137">
        <v>54672</v>
      </c>
    </row>
    <row r="31" spans="1:6" s="110" customFormat="1" ht="18" customHeight="1">
      <c r="A31" s="180" t="s">
        <v>540</v>
      </c>
      <c r="B31" s="181" t="s">
        <v>703</v>
      </c>
      <c r="C31" s="521">
        <v>0</v>
      </c>
      <c r="D31" s="530"/>
      <c r="E31" s="522" t="s">
        <v>892</v>
      </c>
      <c r="F31" s="114">
        <v>0</v>
      </c>
    </row>
    <row r="32" spans="1:6" s="110" customFormat="1" ht="18" customHeight="1">
      <c r="A32" s="180" t="s">
        <v>541</v>
      </c>
      <c r="B32" s="181" t="s">
        <v>704</v>
      </c>
      <c r="C32" s="521">
        <v>718479</v>
      </c>
      <c r="D32" s="530">
        <v>1018479</v>
      </c>
      <c r="E32" s="522">
        <v>41.754873837648695</v>
      </c>
      <c r="F32" s="114">
        <v>300000</v>
      </c>
    </row>
    <row r="33" spans="1:6" s="110" customFormat="1" ht="18" customHeight="1">
      <c r="A33" s="180" t="s">
        <v>542</v>
      </c>
      <c r="B33" s="185">
        <v>43000</v>
      </c>
      <c r="C33" s="521">
        <v>0</v>
      </c>
      <c r="D33" s="530">
        <v>0</v>
      </c>
      <c r="E33" s="522" t="s">
        <v>892</v>
      </c>
      <c r="F33" s="114">
        <v>0</v>
      </c>
    </row>
    <row r="34" spans="1:6" s="110" customFormat="1" ht="18" customHeight="1">
      <c r="A34" s="180" t="s">
        <v>543</v>
      </c>
      <c r="B34" s="181" t="s">
        <v>706</v>
      </c>
      <c r="C34" s="521">
        <v>0</v>
      </c>
      <c r="D34" s="530">
        <v>0</v>
      </c>
      <c r="E34" s="522" t="s">
        <v>892</v>
      </c>
      <c r="F34" s="114">
        <v>0</v>
      </c>
    </row>
    <row r="35" spans="1:6" s="110" customFormat="1" ht="18" customHeight="1">
      <c r="A35" s="180" t="s">
        <v>544</v>
      </c>
      <c r="B35" s="181" t="s">
        <v>707</v>
      </c>
      <c r="C35" s="521">
        <v>0</v>
      </c>
      <c r="D35" s="530">
        <v>0</v>
      </c>
      <c r="E35" s="522" t="s">
        <v>892</v>
      </c>
      <c r="F35" s="114">
        <v>0</v>
      </c>
    </row>
    <row r="36" spans="1:6" s="110" customFormat="1" ht="18" customHeight="1">
      <c r="A36" s="180" t="s">
        <v>545</v>
      </c>
      <c r="B36" s="181" t="s">
        <v>748</v>
      </c>
      <c r="C36" s="521">
        <v>0</v>
      </c>
      <c r="D36" s="530">
        <v>0</v>
      </c>
      <c r="E36" s="522" t="s">
        <v>892</v>
      </c>
      <c r="F36" s="114">
        <v>0</v>
      </c>
    </row>
    <row r="37" spans="1:6" s="110" customFormat="1" ht="18" customHeight="1">
      <c r="A37" s="180" t="s">
        <v>546</v>
      </c>
      <c r="B37" s="181" t="s">
        <v>749</v>
      </c>
      <c r="C37" s="521">
        <v>0</v>
      </c>
      <c r="D37" s="530">
        <v>0</v>
      </c>
      <c r="E37" s="522" t="s">
        <v>892</v>
      </c>
      <c r="F37" s="114">
        <v>0</v>
      </c>
    </row>
    <row r="38" spans="1:6" s="110" customFormat="1" ht="18" customHeight="1">
      <c r="A38" s="180" t="s">
        <v>547</v>
      </c>
      <c r="B38" s="181" t="s">
        <v>750</v>
      </c>
      <c r="C38" s="521">
        <v>0</v>
      </c>
      <c r="D38" s="530">
        <v>0</v>
      </c>
      <c r="E38" s="522" t="s">
        <v>892</v>
      </c>
      <c r="F38" s="114">
        <v>0</v>
      </c>
    </row>
    <row r="39" spans="1:6" s="110" customFormat="1" ht="18" customHeight="1">
      <c r="A39" s="180" t="s">
        <v>548</v>
      </c>
      <c r="B39" s="181" t="s">
        <v>711</v>
      </c>
      <c r="C39" s="521">
        <v>0</v>
      </c>
      <c r="D39" s="530">
        <v>0</v>
      </c>
      <c r="E39" s="522" t="s">
        <v>892</v>
      </c>
      <c r="F39" s="114">
        <v>0</v>
      </c>
    </row>
    <row r="40" spans="1:6" s="110" customFormat="1" ht="18" customHeight="1">
      <c r="A40" s="182" t="s">
        <v>215</v>
      </c>
      <c r="B40" s="183" t="s">
        <v>679</v>
      </c>
      <c r="C40" s="525">
        <v>0</v>
      </c>
      <c r="D40" s="529">
        <v>828.9</v>
      </c>
      <c r="E40" s="522" t="s">
        <v>892</v>
      </c>
      <c r="F40" s="114">
        <v>828.9</v>
      </c>
    </row>
    <row r="41" spans="1:6" s="110" customFormat="1" ht="18" customHeight="1">
      <c r="A41" s="180" t="s">
        <v>549</v>
      </c>
      <c r="B41" s="181" t="s">
        <v>751</v>
      </c>
      <c r="C41" s="523"/>
      <c r="D41" s="15"/>
      <c r="E41" s="522" t="s">
        <v>892</v>
      </c>
      <c r="F41" s="114">
        <v>0</v>
      </c>
    </row>
    <row r="42" spans="1:6" s="110" customFormat="1" ht="18" customHeight="1">
      <c r="A42" s="180" t="s">
        <v>550</v>
      </c>
      <c r="B42" s="181" t="s">
        <v>752</v>
      </c>
      <c r="C42" s="523"/>
      <c r="D42" s="15"/>
      <c r="E42" s="522" t="s">
        <v>892</v>
      </c>
      <c r="F42" s="114">
        <v>0</v>
      </c>
    </row>
    <row r="43" spans="1:6" s="110" customFormat="1" ht="18" customHeight="1">
      <c r="A43" s="180" t="s">
        <v>551</v>
      </c>
      <c r="B43" s="181" t="s">
        <v>753</v>
      </c>
      <c r="C43" s="523"/>
      <c r="D43" s="15">
        <v>828.9</v>
      </c>
      <c r="E43" s="522" t="s">
        <v>892</v>
      </c>
      <c r="F43" s="137">
        <v>828.9</v>
      </c>
    </row>
    <row r="44" spans="1:6" s="110" customFormat="1" ht="18" customHeight="1">
      <c r="A44" s="180" t="s">
        <v>552</v>
      </c>
      <c r="B44" s="185">
        <v>53000</v>
      </c>
      <c r="C44" s="523"/>
      <c r="D44" s="15"/>
      <c r="E44" s="522" t="s">
        <v>892</v>
      </c>
      <c r="F44" s="114">
        <v>0</v>
      </c>
    </row>
    <row r="45" spans="1:6" s="110" customFormat="1" ht="18" customHeight="1">
      <c r="A45" s="180" t="s">
        <v>553</v>
      </c>
      <c r="B45" s="181" t="s">
        <v>754</v>
      </c>
      <c r="C45" s="523"/>
      <c r="D45" s="15"/>
      <c r="E45" s="522" t="s">
        <v>892</v>
      </c>
      <c r="F45" s="114">
        <v>0</v>
      </c>
    </row>
    <row r="46" spans="1:6" s="110" customFormat="1" ht="18" customHeight="1">
      <c r="A46" s="180" t="s">
        <v>554</v>
      </c>
      <c r="B46" s="181" t="s">
        <v>755</v>
      </c>
      <c r="C46" s="523"/>
      <c r="D46" s="15"/>
      <c r="E46" s="522" t="s">
        <v>892</v>
      </c>
      <c r="F46" s="114">
        <v>0</v>
      </c>
    </row>
    <row r="47" spans="1:6" s="110" customFormat="1" ht="18" customHeight="1">
      <c r="A47" s="180" t="s">
        <v>555</v>
      </c>
      <c r="B47" s="181" t="s">
        <v>756</v>
      </c>
      <c r="C47" s="523"/>
      <c r="D47" s="15"/>
      <c r="E47" s="522" t="s">
        <v>892</v>
      </c>
      <c r="F47" s="114">
        <v>0</v>
      </c>
    </row>
    <row r="48" spans="1:6" s="110" customFormat="1" ht="18" customHeight="1">
      <c r="A48" s="180" t="s">
        <v>556</v>
      </c>
      <c r="B48" s="181" t="s">
        <v>757</v>
      </c>
      <c r="C48" s="523"/>
      <c r="D48" s="15"/>
      <c r="E48" s="522" t="s">
        <v>892</v>
      </c>
      <c r="F48" s="114">
        <v>0</v>
      </c>
    </row>
    <row r="49" spans="1:6" s="110" customFormat="1" ht="18" customHeight="1">
      <c r="A49" s="180" t="s">
        <v>557</v>
      </c>
      <c r="B49" s="181" t="s">
        <v>758</v>
      </c>
      <c r="C49" s="523"/>
      <c r="D49" s="16"/>
      <c r="E49" s="522" t="s">
        <v>892</v>
      </c>
      <c r="F49" s="114">
        <v>0</v>
      </c>
    </row>
    <row r="50" spans="1:6" s="110" customFormat="1" ht="14.25" customHeight="1">
      <c r="A50" s="139" t="s">
        <v>185</v>
      </c>
      <c r="B50" s="186"/>
      <c r="C50" s="25">
        <v>1715522</v>
      </c>
      <c r="D50" s="25">
        <v>1774119.6199999999</v>
      </c>
      <c r="E50" s="325">
        <v>3.415731188524535</v>
      </c>
      <c r="F50" s="130">
        <v>58597.61999999988</v>
      </c>
    </row>
    <row r="51" spans="1:6" ht="9.75" customHeight="1">
      <c r="A51" s="22"/>
      <c r="B51" s="145"/>
      <c r="C51" s="23"/>
      <c r="D51" s="23"/>
      <c r="E51" s="188"/>
      <c r="F51" s="189"/>
    </row>
    <row r="52" spans="1:6" s="110" customFormat="1" ht="18" customHeight="1">
      <c r="A52" s="177" t="s">
        <v>216</v>
      </c>
      <c r="B52" s="178" t="s">
        <v>679</v>
      </c>
      <c r="C52" s="89">
        <v>0</v>
      </c>
      <c r="D52" s="89">
        <v>9090.91</v>
      </c>
      <c r="E52" s="179" t="s">
        <v>892</v>
      </c>
      <c r="F52" s="135">
        <v>9090.91</v>
      </c>
    </row>
    <row r="53" spans="1:6" s="110" customFormat="1" ht="18" customHeight="1">
      <c r="A53" s="180" t="s">
        <v>558</v>
      </c>
      <c r="B53" s="181" t="s">
        <v>712</v>
      </c>
      <c r="C53" s="14"/>
      <c r="D53" s="14"/>
      <c r="E53" s="184" t="s">
        <v>892</v>
      </c>
      <c r="F53" s="114">
        <v>0</v>
      </c>
    </row>
    <row r="54" spans="1:6" s="110" customFormat="1" ht="18" customHeight="1">
      <c r="A54" s="180" t="s">
        <v>559</v>
      </c>
      <c r="B54" s="181" t="s">
        <v>713</v>
      </c>
      <c r="C54" s="14"/>
      <c r="D54" s="14">
        <v>9090.91</v>
      </c>
      <c r="E54" s="184" t="s">
        <v>892</v>
      </c>
      <c r="F54" s="114">
        <v>9090.91</v>
      </c>
    </row>
    <row r="55" spans="1:6" s="110" customFormat="1" ht="18" customHeight="1">
      <c r="A55" s="180" t="s">
        <v>560</v>
      </c>
      <c r="B55" s="181" t="s">
        <v>720</v>
      </c>
      <c r="C55" s="14"/>
      <c r="D55" s="14"/>
      <c r="E55" s="184" t="s">
        <v>892</v>
      </c>
      <c r="F55" s="114">
        <v>0</v>
      </c>
    </row>
    <row r="56" spans="1:6" s="110" customFormat="1" ht="18" customHeight="1">
      <c r="A56" s="182" t="s">
        <v>187</v>
      </c>
      <c r="B56" s="183" t="s">
        <v>679</v>
      </c>
      <c r="C56" s="82">
        <v>520000</v>
      </c>
      <c r="D56" s="82">
        <v>220000</v>
      </c>
      <c r="E56" s="184">
        <v>-57.692307692307686</v>
      </c>
      <c r="F56" s="114">
        <v>-300000</v>
      </c>
    </row>
    <row r="57" spans="1:6" s="110" customFormat="1" ht="18" customHeight="1">
      <c r="A57" s="180" t="s">
        <v>561</v>
      </c>
      <c r="B57" s="181" t="s">
        <v>721</v>
      </c>
      <c r="C57" s="305">
        <v>0</v>
      </c>
      <c r="D57" s="305"/>
      <c r="E57" s="184" t="s">
        <v>892</v>
      </c>
      <c r="F57" s="137">
        <v>0</v>
      </c>
    </row>
    <row r="58" spans="1:6" s="110" customFormat="1" ht="18" customHeight="1">
      <c r="A58" s="180" t="s">
        <v>562</v>
      </c>
      <c r="B58" s="181" t="s">
        <v>722</v>
      </c>
      <c r="C58" s="305"/>
      <c r="D58" s="305"/>
      <c r="E58" s="184" t="s">
        <v>892</v>
      </c>
      <c r="F58" s="114">
        <v>0</v>
      </c>
    </row>
    <row r="59" spans="1:6" s="110" customFormat="1" ht="18" customHeight="1">
      <c r="A59" s="180" t="s">
        <v>563</v>
      </c>
      <c r="B59" s="181" t="s">
        <v>723</v>
      </c>
      <c r="C59" s="305">
        <v>520000</v>
      </c>
      <c r="D59" s="305">
        <v>220000</v>
      </c>
      <c r="E59" s="457">
        <v>-57.692307692307686</v>
      </c>
      <c r="F59" s="137">
        <v>-300000</v>
      </c>
    </row>
    <row r="60" spans="1:6" s="110" customFormat="1" ht="18" customHeight="1">
      <c r="A60" s="180" t="s">
        <v>564</v>
      </c>
      <c r="B60" s="185">
        <v>73000</v>
      </c>
      <c r="C60" s="305">
        <v>0</v>
      </c>
      <c r="D60" s="305">
        <v>0</v>
      </c>
      <c r="E60" s="184" t="s">
        <v>892</v>
      </c>
      <c r="F60" s="114">
        <v>0</v>
      </c>
    </row>
    <row r="61" spans="1:6" s="110" customFormat="1" ht="18" customHeight="1">
      <c r="A61" s="180" t="s">
        <v>565</v>
      </c>
      <c r="B61" s="181" t="s">
        <v>725</v>
      </c>
      <c r="C61" s="305">
        <v>0</v>
      </c>
      <c r="D61" s="305">
        <v>0</v>
      </c>
      <c r="E61" s="184" t="s">
        <v>892</v>
      </c>
      <c r="F61" s="114">
        <v>0</v>
      </c>
    </row>
    <row r="62" spans="1:6" s="110" customFormat="1" ht="18" customHeight="1">
      <c r="A62" s="180" t="s">
        <v>566</v>
      </c>
      <c r="B62" s="181" t="s">
        <v>726</v>
      </c>
      <c r="C62" s="305">
        <v>0</v>
      </c>
      <c r="D62" s="305">
        <v>0</v>
      </c>
      <c r="E62" s="184" t="s">
        <v>892</v>
      </c>
      <c r="F62" s="114">
        <v>0</v>
      </c>
    </row>
    <row r="63" spans="1:6" s="110" customFormat="1" ht="18" customHeight="1">
      <c r="A63" s="180" t="s">
        <v>567</v>
      </c>
      <c r="B63" s="181" t="s">
        <v>759</v>
      </c>
      <c r="C63" s="305">
        <v>0</v>
      </c>
      <c r="D63" s="305">
        <v>0</v>
      </c>
      <c r="E63" s="184" t="s">
        <v>892</v>
      </c>
      <c r="F63" s="114">
        <v>0</v>
      </c>
    </row>
    <row r="64" spans="1:6" s="110" customFormat="1" ht="18" customHeight="1">
      <c r="A64" s="180" t="s">
        <v>568</v>
      </c>
      <c r="B64" s="181" t="s">
        <v>760</v>
      </c>
      <c r="C64" s="305">
        <v>0</v>
      </c>
      <c r="D64" s="305">
        <v>0</v>
      </c>
      <c r="E64" s="184" t="s">
        <v>892</v>
      </c>
      <c r="F64" s="114">
        <v>0</v>
      </c>
    </row>
    <row r="65" spans="1:6" s="110" customFormat="1" ht="18" customHeight="1">
      <c r="A65" s="180" t="s">
        <v>569</v>
      </c>
      <c r="B65" s="181" t="s">
        <v>729</v>
      </c>
      <c r="C65" s="305">
        <v>0</v>
      </c>
      <c r="D65" s="305">
        <v>0</v>
      </c>
      <c r="E65" s="184" t="s">
        <v>892</v>
      </c>
      <c r="F65" s="114">
        <v>0</v>
      </c>
    </row>
    <row r="66" spans="1:6" s="110" customFormat="1" ht="18" customHeight="1">
      <c r="A66" s="180" t="s">
        <v>570</v>
      </c>
      <c r="B66" s="181" t="s">
        <v>730</v>
      </c>
      <c r="C66" s="305">
        <v>0</v>
      </c>
      <c r="D66" s="305">
        <v>0</v>
      </c>
      <c r="E66" s="184" t="s">
        <v>892</v>
      </c>
      <c r="F66" s="114">
        <v>0</v>
      </c>
    </row>
    <row r="67" spans="1:6" s="110" customFormat="1" ht="15" customHeight="1">
      <c r="A67" s="139" t="s">
        <v>188</v>
      </c>
      <c r="B67" s="186"/>
      <c r="C67" s="25">
        <v>520000</v>
      </c>
      <c r="D67" s="25">
        <v>229090.91</v>
      </c>
      <c r="E67" s="187">
        <v>-55.94405576923076</v>
      </c>
      <c r="F67" s="130">
        <v>-290909.08999999997</v>
      </c>
    </row>
    <row r="68" spans="1:6" s="110" customFormat="1" ht="15" customHeight="1">
      <c r="A68" s="139" t="s">
        <v>189</v>
      </c>
      <c r="B68" s="186"/>
      <c r="C68" s="25">
        <v>2235522</v>
      </c>
      <c r="D68" s="25">
        <v>2003210.5299999998</v>
      </c>
      <c r="E68" s="187">
        <v>-10.391822133711957</v>
      </c>
      <c r="F68" s="130">
        <v>-232311.4700000002</v>
      </c>
    </row>
    <row r="69" spans="1:6" ht="7.5" customHeight="1">
      <c r="A69" s="22"/>
      <c r="B69" s="145"/>
      <c r="C69" s="23"/>
      <c r="D69" s="23"/>
      <c r="E69" s="188"/>
      <c r="F69" s="189">
        <v>0</v>
      </c>
    </row>
    <row r="70" spans="1:6" s="110" customFormat="1" ht="18" customHeight="1">
      <c r="A70" s="177" t="s">
        <v>190</v>
      </c>
      <c r="B70" s="178" t="s">
        <v>679</v>
      </c>
      <c r="C70" s="89">
        <v>0</v>
      </c>
      <c r="D70" s="89">
        <v>0</v>
      </c>
      <c r="E70" s="179" t="s">
        <v>892</v>
      </c>
      <c r="F70" s="135">
        <v>0</v>
      </c>
    </row>
    <row r="71" spans="1:6" s="110" customFormat="1" ht="18" customHeight="1">
      <c r="A71" s="180" t="s">
        <v>571</v>
      </c>
      <c r="B71" s="185">
        <v>80000</v>
      </c>
      <c r="C71" s="14"/>
      <c r="D71" s="14"/>
      <c r="E71" s="184" t="s">
        <v>892</v>
      </c>
      <c r="F71" s="114">
        <v>0</v>
      </c>
    </row>
    <row r="72" spans="1:6" s="110" customFormat="1" ht="18" customHeight="1">
      <c r="A72" s="180" t="s">
        <v>572</v>
      </c>
      <c r="B72" s="185">
        <v>81000</v>
      </c>
      <c r="C72" s="14"/>
      <c r="D72" s="14"/>
      <c r="E72" s="184" t="s">
        <v>892</v>
      </c>
      <c r="F72" s="114">
        <v>0</v>
      </c>
    </row>
    <row r="73" spans="1:6" s="110" customFormat="1" ht="18" customHeight="1">
      <c r="A73" s="180" t="s">
        <v>573</v>
      </c>
      <c r="B73" s="181" t="s">
        <v>761</v>
      </c>
      <c r="C73" s="14"/>
      <c r="D73" s="14"/>
      <c r="E73" s="184" t="s">
        <v>892</v>
      </c>
      <c r="F73" s="114">
        <v>0</v>
      </c>
    </row>
    <row r="74" spans="1:6" s="110" customFormat="1" ht="18" customHeight="1">
      <c r="A74" s="180" t="s">
        <v>574</v>
      </c>
      <c r="B74" s="181" t="s">
        <v>762</v>
      </c>
      <c r="C74" s="14"/>
      <c r="D74" s="14"/>
      <c r="E74" s="184" t="s">
        <v>892</v>
      </c>
      <c r="F74" s="114">
        <v>0</v>
      </c>
    </row>
    <row r="75" spans="1:6" s="110" customFormat="1" ht="18" customHeight="1">
      <c r="A75" s="180" t="s">
        <v>575</v>
      </c>
      <c r="B75" s="181" t="s">
        <v>763</v>
      </c>
      <c r="C75" s="14"/>
      <c r="D75" s="14"/>
      <c r="E75" s="184" t="s">
        <v>892</v>
      </c>
      <c r="F75" s="114">
        <v>0</v>
      </c>
    </row>
    <row r="76" spans="1:6" s="110" customFormat="1" ht="18" customHeight="1">
      <c r="A76" s="180" t="s">
        <v>576</v>
      </c>
      <c r="B76" s="181" t="s">
        <v>736</v>
      </c>
      <c r="C76" s="14"/>
      <c r="D76" s="14"/>
      <c r="E76" s="184" t="s">
        <v>892</v>
      </c>
      <c r="F76" s="114">
        <v>0</v>
      </c>
    </row>
    <row r="77" spans="1:6" s="110" customFormat="1" ht="18" customHeight="1">
      <c r="A77" s="180" t="s">
        <v>577</v>
      </c>
      <c r="B77" s="185">
        <v>86000</v>
      </c>
      <c r="C77" s="14"/>
      <c r="D77" s="14"/>
      <c r="E77" s="184" t="s">
        <v>892</v>
      </c>
      <c r="F77" s="114">
        <v>0</v>
      </c>
    </row>
    <row r="78" spans="1:6" s="110" customFormat="1" ht="18" customHeight="1">
      <c r="A78" s="180" t="s">
        <v>578</v>
      </c>
      <c r="B78" s="181" t="s">
        <v>738</v>
      </c>
      <c r="C78" s="14"/>
      <c r="D78" s="14"/>
      <c r="E78" s="184" t="s">
        <v>892</v>
      </c>
      <c r="F78" s="114">
        <v>0</v>
      </c>
    </row>
    <row r="79" spans="1:6" s="110" customFormat="1" ht="18" customHeight="1">
      <c r="A79" s="180" t="s">
        <v>579</v>
      </c>
      <c r="B79" s="181" t="s">
        <v>764</v>
      </c>
      <c r="C79" s="14"/>
      <c r="D79" s="14"/>
      <c r="E79" s="184" t="s">
        <v>892</v>
      </c>
      <c r="F79" s="114">
        <v>0</v>
      </c>
    </row>
    <row r="80" spans="1:6" s="110" customFormat="1" ht="18" customHeight="1">
      <c r="A80" s="180" t="s">
        <v>580</v>
      </c>
      <c r="B80" s="181" t="s">
        <v>765</v>
      </c>
      <c r="C80" s="14"/>
      <c r="D80" s="14"/>
      <c r="E80" s="184" t="s">
        <v>892</v>
      </c>
      <c r="F80" s="114">
        <v>0</v>
      </c>
    </row>
    <row r="81" spans="1:6" s="110" customFormat="1" ht="18" customHeight="1">
      <c r="A81" s="182" t="s">
        <v>217</v>
      </c>
      <c r="B81" s="183" t="s">
        <v>679</v>
      </c>
      <c r="C81" s="82">
        <v>0</v>
      </c>
      <c r="D81" s="82">
        <v>0</v>
      </c>
      <c r="E81" s="184" t="s">
        <v>892</v>
      </c>
      <c r="F81" s="114">
        <v>0</v>
      </c>
    </row>
    <row r="82" spans="1:6" s="110" customFormat="1" ht="18" customHeight="1">
      <c r="A82" s="180" t="s">
        <v>581</v>
      </c>
      <c r="B82" s="181" t="s">
        <v>739</v>
      </c>
      <c r="C82" s="14"/>
      <c r="D82" s="14"/>
      <c r="E82" s="184" t="s">
        <v>892</v>
      </c>
      <c r="F82" s="114">
        <v>0</v>
      </c>
    </row>
    <row r="83" spans="1:6" s="110" customFormat="1" ht="18" customHeight="1">
      <c r="A83" s="180" t="s">
        <v>582</v>
      </c>
      <c r="B83" s="181" t="s">
        <v>740</v>
      </c>
      <c r="C83" s="14"/>
      <c r="D83" s="14"/>
      <c r="E83" s="184" t="s">
        <v>892</v>
      </c>
      <c r="F83" s="114">
        <v>0</v>
      </c>
    </row>
    <row r="84" spans="1:6" s="110" customFormat="1" ht="18" customHeight="1">
      <c r="A84" s="180" t="s">
        <v>583</v>
      </c>
      <c r="B84" s="185">
        <v>92000</v>
      </c>
      <c r="C84" s="14"/>
      <c r="D84" s="14"/>
      <c r="E84" s="184" t="s">
        <v>892</v>
      </c>
      <c r="F84" s="114">
        <v>0</v>
      </c>
    </row>
    <row r="85" spans="1:6" s="110" customFormat="1" ht="18" customHeight="1">
      <c r="A85" s="180" t="s">
        <v>584</v>
      </c>
      <c r="B85" s="181" t="s">
        <v>742</v>
      </c>
      <c r="C85" s="14"/>
      <c r="D85" s="14"/>
      <c r="E85" s="184" t="s">
        <v>892</v>
      </c>
      <c r="F85" s="114">
        <v>0</v>
      </c>
    </row>
    <row r="86" spans="1:6" s="110" customFormat="1" ht="18" customHeight="1">
      <c r="A86" s="190" t="s">
        <v>585</v>
      </c>
      <c r="B86" s="191" t="s">
        <v>743</v>
      </c>
      <c r="C86" s="14"/>
      <c r="D86" s="14"/>
      <c r="E86" s="184" t="s">
        <v>892</v>
      </c>
      <c r="F86" s="114">
        <v>0</v>
      </c>
    </row>
    <row r="87" spans="1:8" s="110" customFormat="1" ht="18" customHeight="1">
      <c r="A87" s="192" t="s">
        <v>192</v>
      </c>
      <c r="B87" s="192"/>
      <c r="C87" s="193">
        <v>0</v>
      </c>
      <c r="D87" s="25">
        <v>0</v>
      </c>
      <c r="E87" s="187" t="s">
        <v>892</v>
      </c>
      <c r="F87" s="130">
        <v>0</v>
      </c>
      <c r="G87" s="140"/>
      <c r="H87" s="194"/>
    </row>
    <row r="88" spans="1:6" ht="21.75" customHeight="1">
      <c r="A88" s="141" t="s">
        <v>218</v>
      </c>
      <c r="B88" s="195"/>
      <c r="C88" s="196">
        <v>2235522</v>
      </c>
      <c r="D88" s="196">
        <v>2003210.5299999998</v>
      </c>
      <c r="E88" s="326">
        <v>-10.391822133711957</v>
      </c>
      <c r="F88" s="144">
        <v>-232311.4700000002</v>
      </c>
    </row>
    <row r="89" spans="1:6" ht="12.75">
      <c r="A89" s="22"/>
      <c r="B89" s="22"/>
      <c r="C89" s="197"/>
      <c r="D89" s="197"/>
      <c r="E89" s="197"/>
      <c r="F89" s="197"/>
    </row>
    <row r="90" spans="1:6" ht="12.75">
      <c r="A90" s="22"/>
      <c r="B90" s="22"/>
      <c r="C90" s="197"/>
      <c r="D90" s="197"/>
      <c r="E90" s="197"/>
      <c r="F90" s="197"/>
    </row>
    <row r="91" spans="1:6" ht="22.5" customHeight="1">
      <c r="A91" s="104" t="s">
        <v>194</v>
      </c>
      <c r="B91" s="104"/>
      <c r="C91" s="601" t="s">
        <v>887</v>
      </c>
      <c r="D91" s="481" t="s">
        <v>860</v>
      </c>
      <c r="E91" s="603" t="s">
        <v>864</v>
      </c>
      <c r="F91" s="604" t="s">
        <v>894</v>
      </c>
    </row>
    <row r="92" spans="1:6" ht="15.75" customHeight="1">
      <c r="A92" s="105" t="s">
        <v>150</v>
      </c>
      <c r="B92" s="105"/>
      <c r="C92" s="602"/>
      <c r="D92" s="317">
        <v>42735</v>
      </c>
      <c r="E92" s="106" t="s">
        <v>179</v>
      </c>
      <c r="F92" s="106" t="s">
        <v>180</v>
      </c>
    </row>
    <row r="93" spans="1:6" ht="6.75" customHeight="1">
      <c r="A93" s="22"/>
      <c r="B93" s="22"/>
      <c r="C93" s="198"/>
      <c r="D93" s="198"/>
      <c r="E93" s="199"/>
      <c r="F93" s="199"/>
    </row>
    <row r="94" spans="1:6" ht="13.5" customHeight="1">
      <c r="A94" s="150" t="s">
        <v>219</v>
      </c>
      <c r="B94" s="151" t="s">
        <v>495</v>
      </c>
      <c r="C94" s="13"/>
      <c r="D94" s="13"/>
      <c r="E94" s="167" t="s">
        <v>892</v>
      </c>
      <c r="F94" s="200">
        <v>0</v>
      </c>
    </row>
    <row r="95" spans="1:6" ht="13.5" customHeight="1">
      <c r="A95" s="154" t="s">
        <v>220</v>
      </c>
      <c r="B95" s="155" t="s">
        <v>496</v>
      </c>
      <c r="C95" s="14"/>
      <c r="D95" s="14"/>
      <c r="E95" s="136" t="s">
        <v>892</v>
      </c>
      <c r="F95" s="201">
        <v>0</v>
      </c>
    </row>
    <row r="96" spans="1:6" ht="13.5" customHeight="1">
      <c r="A96" s="154" t="s">
        <v>221</v>
      </c>
      <c r="B96" s="155" t="s">
        <v>497</v>
      </c>
      <c r="C96" s="14"/>
      <c r="D96" s="15"/>
      <c r="E96" s="156" t="s">
        <v>892</v>
      </c>
      <c r="F96" s="201">
        <v>0</v>
      </c>
    </row>
    <row r="97" spans="1:6" ht="13.5" customHeight="1">
      <c r="A97" s="154" t="s">
        <v>222</v>
      </c>
      <c r="B97" s="155" t="s">
        <v>514</v>
      </c>
      <c r="C97" s="14"/>
      <c r="D97" s="15"/>
      <c r="E97" s="156" t="s">
        <v>892</v>
      </c>
      <c r="F97" s="201">
        <v>0</v>
      </c>
    </row>
    <row r="98" spans="1:6" ht="13.5" customHeight="1">
      <c r="A98" s="154" t="s">
        <v>223</v>
      </c>
      <c r="B98" s="155" t="s">
        <v>498</v>
      </c>
      <c r="C98" s="14"/>
      <c r="D98" s="14"/>
      <c r="E98" s="136" t="s">
        <v>892</v>
      </c>
      <c r="F98" s="201">
        <v>0</v>
      </c>
    </row>
    <row r="99" spans="1:6" ht="13.5" customHeight="1">
      <c r="A99" s="154" t="s">
        <v>224</v>
      </c>
      <c r="B99" s="155" t="s">
        <v>499</v>
      </c>
      <c r="C99" s="14"/>
      <c r="D99" s="14"/>
      <c r="E99" s="136" t="s">
        <v>892</v>
      </c>
      <c r="F99" s="201">
        <v>0</v>
      </c>
    </row>
    <row r="100" spans="1:6" ht="13.5" customHeight="1">
      <c r="A100" s="154" t="s">
        <v>225</v>
      </c>
      <c r="B100" s="155" t="s">
        <v>515</v>
      </c>
      <c r="C100" s="14"/>
      <c r="D100" s="14"/>
      <c r="E100" s="136" t="s">
        <v>892</v>
      </c>
      <c r="F100" s="201">
        <v>0</v>
      </c>
    </row>
    <row r="101" spans="1:6" ht="13.5" customHeight="1">
      <c r="A101" s="154" t="s">
        <v>226</v>
      </c>
      <c r="B101" s="155" t="s">
        <v>516</v>
      </c>
      <c r="C101" s="14"/>
      <c r="D101" s="14"/>
      <c r="E101" s="136" t="s">
        <v>892</v>
      </c>
      <c r="F101" s="201">
        <v>0</v>
      </c>
    </row>
    <row r="102" spans="1:6" ht="13.5" customHeight="1">
      <c r="A102" s="150" t="s">
        <v>227</v>
      </c>
      <c r="B102" s="483"/>
      <c r="C102" s="484"/>
      <c r="D102" s="484">
        <v>7383.49</v>
      </c>
      <c r="E102" s="167"/>
      <c r="F102" s="485"/>
    </row>
    <row r="103" spans="1:6" ht="13.5" customHeight="1">
      <c r="A103" s="154" t="s">
        <v>227</v>
      </c>
      <c r="B103" s="483"/>
      <c r="C103" s="15"/>
      <c r="D103" s="15">
        <v>-192811</v>
      </c>
      <c r="E103" s="136"/>
      <c r="F103" s="590"/>
    </row>
    <row r="104" spans="1:8" ht="13.5" customHeight="1">
      <c r="A104" s="158" t="s">
        <v>227</v>
      </c>
      <c r="B104" s="483" t="s">
        <v>228</v>
      </c>
      <c r="C104" s="16"/>
      <c r="D104" s="16">
        <v>76467.78</v>
      </c>
      <c r="E104" s="160" t="s">
        <v>892</v>
      </c>
      <c r="F104" s="202">
        <v>76467.78</v>
      </c>
      <c r="H104" s="338"/>
    </row>
    <row r="105" spans="1:6" ht="14.25" customHeight="1">
      <c r="A105" s="22"/>
      <c r="B105" s="22"/>
      <c r="C105" s="23"/>
      <c r="D105" s="23"/>
      <c r="E105" s="203"/>
      <c r="F105" s="204"/>
    </row>
    <row r="106" spans="1:6" ht="15" customHeight="1">
      <c r="A106" s="162" t="s">
        <v>229</v>
      </c>
      <c r="B106" s="24"/>
      <c r="C106" s="25">
        <v>0</v>
      </c>
      <c r="D106" s="25">
        <v>-108959.73</v>
      </c>
      <c r="E106" s="205" t="s">
        <v>892</v>
      </c>
      <c r="F106" s="49">
        <v>-108959.73</v>
      </c>
    </row>
    <row r="107" spans="1:6" ht="15" customHeight="1">
      <c r="A107" s="22"/>
      <c r="B107" s="22"/>
      <c r="C107" s="26"/>
      <c r="D107" s="26"/>
      <c r="E107" s="203"/>
      <c r="F107" s="204"/>
    </row>
    <row r="108" spans="1:6" s="206" customFormat="1" ht="18" customHeight="1">
      <c r="A108" s="165" t="s">
        <v>218</v>
      </c>
      <c r="B108" s="27"/>
      <c r="C108" s="28">
        <v>2235522</v>
      </c>
      <c r="D108" s="28">
        <v>2003210.5299999998</v>
      </c>
      <c r="E108" s="321">
        <v>-10.391822133711957</v>
      </c>
      <c r="F108" s="200">
        <v>-232311.4700000002</v>
      </c>
    </row>
    <row r="109" spans="1:6" s="206" customFormat="1" ht="18" customHeight="1">
      <c r="A109" s="168" t="s">
        <v>229</v>
      </c>
      <c r="B109" s="29"/>
      <c r="C109" s="30">
        <v>0</v>
      </c>
      <c r="D109" s="30">
        <v>-108959.73</v>
      </c>
      <c r="E109" s="136" t="s">
        <v>892</v>
      </c>
      <c r="F109" s="201">
        <v>-108959.73</v>
      </c>
    </row>
    <row r="110" spans="1:6" s="110" customFormat="1" ht="18" customHeight="1">
      <c r="A110" s="170" t="s">
        <v>230</v>
      </c>
      <c r="B110" s="48"/>
      <c r="C110" s="49">
        <v>2235522</v>
      </c>
      <c r="D110" s="49">
        <v>1894250.7999999998</v>
      </c>
      <c r="E110" s="129">
        <v>-15.265839477312243</v>
      </c>
      <c r="F110" s="207">
        <v>-341271.2000000002</v>
      </c>
    </row>
    <row r="111" spans="1:6" ht="12.75">
      <c r="A111" s="22"/>
      <c r="B111" s="22"/>
      <c r="C111" s="26"/>
      <c r="D111" s="26"/>
      <c r="E111" s="203"/>
      <c r="F111" s="204"/>
    </row>
    <row r="112" spans="1:6" s="209" customFormat="1" ht="15" customHeight="1">
      <c r="A112" s="208" t="s">
        <v>230</v>
      </c>
      <c r="B112" s="31"/>
      <c r="C112" s="32">
        <v>2235522</v>
      </c>
      <c r="D112" s="32">
        <v>1894250.7999999998</v>
      </c>
      <c r="E112" s="327">
        <v>-15.265839477312243</v>
      </c>
      <c r="F112" s="32">
        <v>-341271.2000000002</v>
      </c>
    </row>
    <row r="113" spans="1:6" s="209" customFormat="1" ht="15" customHeight="1">
      <c r="A113" s="210" t="s">
        <v>207</v>
      </c>
      <c r="B113" s="33"/>
      <c r="C113" s="34">
        <v>2235522</v>
      </c>
      <c r="D113" s="34">
        <v>1551110.51</v>
      </c>
      <c r="E113" s="328">
        <v>-30.615287615152077</v>
      </c>
      <c r="F113" s="34">
        <v>-684411.49</v>
      </c>
    </row>
    <row r="114" spans="1:6" s="212" customFormat="1" ht="15" customHeight="1">
      <c r="A114" s="162" t="s">
        <v>231</v>
      </c>
      <c r="B114" s="24"/>
      <c r="C114" s="49">
        <v>0</v>
      </c>
      <c r="D114" s="49">
        <v>343140.2899999998</v>
      </c>
      <c r="E114" s="211" t="s">
        <v>892</v>
      </c>
      <c r="F114" s="49">
        <v>343140.2899999998</v>
      </c>
    </row>
    <row r="115" spans="1:4" ht="12.75">
      <c r="A115" s="213"/>
      <c r="B115" s="213"/>
      <c r="C115" s="214"/>
      <c r="D115" s="214"/>
    </row>
    <row r="116" ht="12.75">
      <c r="D116" s="338"/>
    </row>
    <row r="117" ht="12.75" hidden="1">
      <c r="A117" s="173" t="s">
        <v>348</v>
      </c>
    </row>
    <row r="118" spans="4:5" ht="12.75">
      <c r="D118" s="338"/>
      <c r="E118" s="338">
        <v>0.28999999980442226</v>
      </c>
    </row>
    <row r="119" ht="12.75">
      <c r="D119" s="338"/>
    </row>
    <row r="120" spans="4:6" ht="12.75">
      <c r="D120" s="338"/>
      <c r="F120" s="338"/>
    </row>
  </sheetData>
  <sheetProtection/>
  <mergeCells count="9">
    <mergeCell ref="E9:F9"/>
    <mergeCell ref="D2:F2"/>
    <mergeCell ref="A1:F1"/>
    <mergeCell ref="C91:C92"/>
    <mergeCell ref="E91:F91"/>
    <mergeCell ref="A2:C2"/>
    <mergeCell ref="C9:C10"/>
    <mergeCell ref="A6:F6"/>
    <mergeCell ref="A4:F4"/>
  </mergeCells>
  <dataValidations count="2">
    <dataValidation allowBlank="1" showInputMessage="1" showErrorMessage="1" errorTitle="Numeros decimales no permitidos" error="La presupuestación no admite decimales" sqref="B52:B66 B12:B49 B70:B86 B94:B104"/>
    <dataValidation type="whole" allowBlank="1" showInputMessage="1" showErrorMessage="1" errorTitle="Números decimales no admitidos" error="La presupuestación no admite decimales" sqref="A4">
      <formula1>-9999999999999990000000000</formula1>
      <formula2>9.99999999999999E+25</formula2>
    </dataValidation>
  </dataValidations>
  <printOptions horizontalCentered="1"/>
  <pageMargins left="0.7874015748031497" right="0.31496062992125984" top="0.9055118110236221" bottom="0.6692913385826772" header="0" footer="0"/>
  <pageSetup horizontalDpi="600" verticalDpi="600" orientation="portrait" pageOrder="overThenDown" paperSize="9" scale="64" r:id="rId2"/>
  <rowBreaks count="1" manualBreakCount="1">
    <brk id="6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>
    <tabColor indexed="11"/>
  </sheetPr>
  <dimension ref="A1:G74"/>
  <sheetViews>
    <sheetView showZeros="0" tabSelected="1" zoomScalePageLayoutView="0" workbookViewId="0" topLeftCell="A1">
      <selection activeCell="G27" sqref="G27"/>
    </sheetView>
  </sheetViews>
  <sheetFormatPr defaultColWidth="11.421875" defaultRowHeight="12.75"/>
  <cols>
    <col min="1" max="1" width="0.13671875" style="223" customWidth="1"/>
    <col min="2" max="2" width="50.7109375" style="252" customWidth="1"/>
    <col min="3" max="3" width="7.7109375" style="223" hidden="1" customWidth="1"/>
    <col min="4" max="4" width="12.421875" style="223" customWidth="1"/>
    <col min="5" max="5" width="10.7109375" style="223" customWidth="1"/>
    <col min="6" max="6" width="9.7109375" style="223" customWidth="1"/>
    <col min="7" max="7" width="10.57421875" style="223" customWidth="1"/>
    <col min="8" max="16384" width="11.421875" style="223" customWidth="1"/>
  </cols>
  <sheetData>
    <row r="1" spans="1:7" s="216" customFormat="1" ht="18" customHeight="1">
      <c r="A1" s="620" t="s">
        <v>88</v>
      </c>
      <c r="B1" s="621"/>
      <c r="C1" s="621"/>
      <c r="D1" s="621"/>
      <c r="E1" s="621"/>
      <c r="F1" s="621"/>
      <c r="G1" s="622"/>
    </row>
    <row r="2" spans="1:7" s="216" customFormat="1" ht="23.25" customHeight="1">
      <c r="A2" s="605" t="s">
        <v>882</v>
      </c>
      <c r="B2" s="606"/>
      <c r="C2" s="607"/>
      <c r="D2" s="620" t="s">
        <v>651</v>
      </c>
      <c r="E2" s="621"/>
      <c r="F2" s="621"/>
      <c r="G2" s="622"/>
    </row>
    <row r="3" spans="1:5" s="216" customFormat="1" ht="23.25" customHeight="1">
      <c r="A3" s="217"/>
      <c r="B3" s="217"/>
      <c r="C3" s="218"/>
      <c r="D3" s="219"/>
      <c r="E3" s="219"/>
    </row>
    <row r="4" spans="1:7" s="220" customFormat="1" ht="13.5" customHeight="1">
      <c r="A4" s="616" t="s">
        <v>881</v>
      </c>
      <c r="B4" s="616"/>
      <c r="C4" s="616"/>
      <c r="D4" s="616"/>
      <c r="E4" s="616"/>
      <c r="F4" s="616"/>
      <c r="G4" s="616"/>
    </row>
    <row r="5" spans="1:5" s="220" customFormat="1" ht="13.5" customHeight="1">
      <c r="A5" s="95"/>
      <c r="B5" s="95"/>
      <c r="C5" s="95"/>
      <c r="D5" s="95"/>
      <c r="E5" s="95"/>
    </row>
    <row r="6" spans="1:7" s="220" customFormat="1" ht="26.25" customHeight="1">
      <c r="A6" s="95"/>
      <c r="B6" s="628" t="s">
        <v>91</v>
      </c>
      <c r="C6" s="629"/>
      <c r="D6" s="629"/>
      <c r="E6" s="629"/>
      <c r="F6" s="629"/>
      <c r="G6" s="630"/>
    </row>
    <row r="7" spans="1:5" s="222" customFormat="1" ht="12.75">
      <c r="A7" s="221"/>
      <c r="B7" s="221"/>
      <c r="C7" s="221"/>
      <c r="D7" s="221"/>
      <c r="E7" s="93" t="s">
        <v>211</v>
      </c>
    </row>
    <row r="8" spans="1:7" ht="34.5" customHeight="1">
      <c r="A8" s="623" t="s">
        <v>90</v>
      </c>
      <c r="B8" s="624" t="s">
        <v>147</v>
      </c>
      <c r="C8" s="626" t="s">
        <v>10</v>
      </c>
      <c r="D8" s="601" t="s">
        <v>888</v>
      </c>
      <c r="E8" s="481" t="s">
        <v>860</v>
      </c>
      <c r="F8" s="603" t="s">
        <v>864</v>
      </c>
      <c r="G8" s="604"/>
    </row>
    <row r="9" spans="1:7" ht="10.5" customHeight="1" hidden="1">
      <c r="A9" s="623"/>
      <c r="B9" s="625"/>
      <c r="C9" s="627"/>
      <c r="D9" s="602"/>
      <c r="E9" s="317">
        <v>42551</v>
      </c>
      <c r="F9" s="106" t="s">
        <v>179</v>
      </c>
      <c r="G9" s="106" t="s">
        <v>180</v>
      </c>
    </row>
    <row r="10" spans="1:7" ht="12.75" customHeight="1">
      <c r="A10" s="623"/>
      <c r="B10" s="625"/>
      <c r="C10" s="627"/>
      <c r="D10" s="511">
        <v>2016</v>
      </c>
      <c r="E10" s="331">
        <v>42735</v>
      </c>
      <c r="F10" s="106" t="s">
        <v>179</v>
      </c>
      <c r="G10" s="106" t="s">
        <v>180</v>
      </c>
    </row>
    <row r="11" spans="1:7" ht="15" customHeight="1">
      <c r="A11" s="224"/>
      <c r="B11" s="225" t="s">
        <v>11</v>
      </c>
      <c r="C11" s="226" t="s">
        <v>118</v>
      </c>
      <c r="D11" s="227"/>
      <c r="E11" s="228"/>
      <c r="F11" s="329"/>
      <c r="G11" s="332"/>
    </row>
    <row r="12" spans="1:7" ht="15" customHeight="1">
      <c r="A12" s="229"/>
      <c r="B12" s="230" t="s">
        <v>12</v>
      </c>
      <c r="C12" s="215" t="s">
        <v>119</v>
      </c>
      <c r="D12" s="231">
        <v>997043</v>
      </c>
      <c r="E12" s="232">
        <v>698887</v>
      </c>
      <c r="F12" s="335">
        <v>-29.904026205489632</v>
      </c>
      <c r="G12" s="333">
        <v>-298156</v>
      </c>
    </row>
    <row r="13" spans="1:7" ht="15" customHeight="1">
      <c r="A13" s="233" t="s">
        <v>13</v>
      </c>
      <c r="B13" s="234" t="s">
        <v>14</v>
      </c>
      <c r="C13" s="235" t="s">
        <v>92</v>
      </c>
      <c r="D13" s="1"/>
      <c r="E13" s="50"/>
      <c r="F13" s="335">
        <v>0</v>
      </c>
      <c r="G13" s="336">
        <v>0</v>
      </c>
    </row>
    <row r="14" spans="1:7" ht="15" customHeight="1">
      <c r="A14" s="233">
        <v>705</v>
      </c>
      <c r="B14" s="234" t="s">
        <v>15</v>
      </c>
      <c r="C14" s="235" t="s">
        <v>93</v>
      </c>
      <c r="D14" s="1">
        <v>997043</v>
      </c>
      <c r="E14" s="50">
        <v>698887</v>
      </c>
      <c r="F14" s="335">
        <v>-29.904026205489632</v>
      </c>
      <c r="G14" s="336">
        <v>-298156</v>
      </c>
    </row>
    <row r="15" spans="1:7" ht="23.25" customHeight="1">
      <c r="A15" s="233" t="s">
        <v>16</v>
      </c>
      <c r="B15" s="236" t="s">
        <v>17</v>
      </c>
      <c r="C15" s="237" t="s">
        <v>119</v>
      </c>
      <c r="D15" s="231" t="s">
        <v>895</v>
      </c>
      <c r="E15" s="232" t="s">
        <v>895</v>
      </c>
      <c r="F15" s="335"/>
      <c r="G15" s="333" t="s">
        <v>895</v>
      </c>
    </row>
    <row r="16" spans="1:7" ht="20.25" customHeight="1">
      <c r="A16" s="233"/>
      <c r="B16" s="238" t="s">
        <v>120</v>
      </c>
      <c r="C16" s="239" t="s">
        <v>94</v>
      </c>
      <c r="D16" s="1"/>
      <c r="E16" s="50"/>
      <c r="F16" s="335">
        <v>0</v>
      </c>
      <c r="G16" s="135">
        <v>0</v>
      </c>
    </row>
    <row r="17" spans="1:7" ht="15" customHeight="1">
      <c r="A17" s="233">
        <v>73</v>
      </c>
      <c r="B17" s="240" t="s">
        <v>18</v>
      </c>
      <c r="C17" s="237" t="s">
        <v>119</v>
      </c>
      <c r="D17" s="231" t="s">
        <v>895</v>
      </c>
      <c r="E17" s="232">
        <v>1253</v>
      </c>
      <c r="F17" s="335"/>
      <c r="G17" s="333">
        <v>1253</v>
      </c>
    </row>
    <row r="18" spans="1:7" ht="15" customHeight="1">
      <c r="A18" s="233"/>
      <c r="B18" s="234" t="s">
        <v>121</v>
      </c>
      <c r="C18" s="235" t="s">
        <v>95</v>
      </c>
      <c r="D18" s="1"/>
      <c r="E18" s="50">
        <v>1253</v>
      </c>
      <c r="F18" s="335">
        <v>0</v>
      </c>
      <c r="G18" s="135">
        <v>1253</v>
      </c>
    </row>
    <row r="19" spans="1:7" ht="15" customHeight="1">
      <c r="A19" s="241"/>
      <c r="B19" s="230" t="s">
        <v>19</v>
      </c>
      <c r="C19" s="242" t="s">
        <v>119</v>
      </c>
      <c r="D19" s="231" t="s">
        <v>895</v>
      </c>
      <c r="E19" s="232" t="s">
        <v>895</v>
      </c>
      <c r="F19" s="335"/>
      <c r="G19" s="333" t="s">
        <v>895</v>
      </c>
    </row>
    <row r="20" spans="1:7" ht="15" customHeight="1">
      <c r="A20" s="233" t="s">
        <v>20</v>
      </c>
      <c r="B20" s="234" t="s">
        <v>21</v>
      </c>
      <c r="C20" s="235" t="s">
        <v>96</v>
      </c>
      <c r="D20" s="1"/>
      <c r="E20" s="50"/>
      <c r="F20" s="335">
        <v>0</v>
      </c>
      <c r="G20" s="135">
        <v>0</v>
      </c>
    </row>
    <row r="21" spans="1:7" ht="15" customHeight="1">
      <c r="A21" s="233" t="s">
        <v>22</v>
      </c>
      <c r="B21" s="234" t="s">
        <v>23</v>
      </c>
      <c r="C21" s="235" t="s">
        <v>97</v>
      </c>
      <c r="D21" s="1"/>
      <c r="E21" s="50"/>
      <c r="F21" s="335">
        <v>0</v>
      </c>
      <c r="G21" s="135">
        <v>0</v>
      </c>
    </row>
    <row r="22" spans="1:7" ht="15" customHeight="1">
      <c r="A22" s="233" t="s">
        <v>81</v>
      </c>
      <c r="B22" s="234" t="s">
        <v>24</v>
      </c>
      <c r="C22" s="235" t="s">
        <v>98</v>
      </c>
      <c r="D22" s="1"/>
      <c r="E22" s="50"/>
      <c r="F22" s="335">
        <v>0</v>
      </c>
      <c r="G22" s="135">
        <v>0</v>
      </c>
    </row>
    <row r="23" spans="1:7" ht="15" customHeight="1">
      <c r="A23" s="233" t="s">
        <v>25</v>
      </c>
      <c r="B23" s="234" t="s">
        <v>26</v>
      </c>
      <c r="C23" s="235" t="s">
        <v>99</v>
      </c>
      <c r="D23" s="1"/>
      <c r="E23" s="50"/>
      <c r="F23" s="335">
        <v>0</v>
      </c>
      <c r="G23" s="135">
        <v>0</v>
      </c>
    </row>
    <row r="24" spans="1:7" ht="15" customHeight="1">
      <c r="A24" s="241"/>
      <c r="B24" s="230" t="s">
        <v>27</v>
      </c>
      <c r="C24" s="215" t="s">
        <v>119</v>
      </c>
      <c r="D24" s="231" t="s">
        <v>895</v>
      </c>
      <c r="E24" s="232">
        <v>62579</v>
      </c>
      <c r="F24" s="335"/>
      <c r="G24" s="337">
        <v>62579</v>
      </c>
    </row>
    <row r="25" spans="1:7" ht="15" customHeight="1">
      <c r="A25" s="233">
        <v>75</v>
      </c>
      <c r="B25" s="234" t="s">
        <v>28</v>
      </c>
      <c r="C25" s="235" t="s">
        <v>100</v>
      </c>
      <c r="D25" s="1"/>
      <c r="E25" s="50"/>
      <c r="F25" s="335">
        <v>0</v>
      </c>
      <c r="G25" s="135">
        <v>0</v>
      </c>
    </row>
    <row r="26" spans="1:7" ht="15" customHeight="1">
      <c r="A26" s="233">
        <v>740.747</v>
      </c>
      <c r="B26" s="234" t="s">
        <v>29</v>
      </c>
      <c r="C26" s="235" t="s">
        <v>101</v>
      </c>
      <c r="D26" s="1"/>
      <c r="E26" s="50">
        <v>62579</v>
      </c>
      <c r="F26" s="335">
        <v>0</v>
      </c>
      <c r="G26" s="336">
        <v>62579</v>
      </c>
    </row>
    <row r="27" spans="1:7" ht="15" customHeight="1">
      <c r="A27" s="241"/>
      <c r="B27" s="230" t="s">
        <v>30</v>
      </c>
      <c r="C27" s="215" t="s">
        <v>119</v>
      </c>
      <c r="D27" s="231">
        <v>-632334</v>
      </c>
      <c r="E27" s="232">
        <v>-522730</v>
      </c>
      <c r="F27" s="335">
        <v>-17.333244772541093</v>
      </c>
      <c r="G27" s="333">
        <v>109604</v>
      </c>
    </row>
    <row r="28" spans="1:7" ht="15" customHeight="1">
      <c r="A28" s="233" t="s">
        <v>31</v>
      </c>
      <c r="B28" s="234" t="s">
        <v>32</v>
      </c>
      <c r="C28" s="235" t="s">
        <v>102</v>
      </c>
      <c r="D28" s="2">
        <v>-479525</v>
      </c>
      <c r="E28" s="50">
        <v>-397308</v>
      </c>
      <c r="F28" s="335">
        <v>-17.145508576195194</v>
      </c>
      <c r="G28" s="336">
        <v>82217</v>
      </c>
    </row>
    <row r="29" spans="1:7" ht="15" customHeight="1">
      <c r="A29" s="233" t="s">
        <v>80</v>
      </c>
      <c r="B29" s="234" t="s">
        <v>33</v>
      </c>
      <c r="C29" s="235" t="s">
        <v>103</v>
      </c>
      <c r="D29" s="2"/>
      <c r="E29" s="50"/>
      <c r="F29" s="335">
        <v>0</v>
      </c>
      <c r="G29" s="336">
        <v>0</v>
      </c>
    </row>
    <row r="30" spans="1:7" ht="15" customHeight="1">
      <c r="A30" s="233" t="s">
        <v>82</v>
      </c>
      <c r="B30" s="234" t="s">
        <v>34</v>
      </c>
      <c r="C30" s="235" t="s">
        <v>104</v>
      </c>
      <c r="D30" s="2">
        <v>-152809</v>
      </c>
      <c r="E30" s="50">
        <v>-125422</v>
      </c>
      <c r="F30" s="335">
        <v>-17.922373682178407</v>
      </c>
      <c r="G30" s="336">
        <v>27387</v>
      </c>
    </row>
    <row r="31" spans="1:7" ht="15" customHeight="1">
      <c r="A31" s="233" t="s">
        <v>35</v>
      </c>
      <c r="B31" s="234" t="s">
        <v>36</v>
      </c>
      <c r="C31" s="235" t="s">
        <v>105</v>
      </c>
      <c r="D31" s="2"/>
      <c r="E31" s="50"/>
      <c r="F31" s="335">
        <v>0</v>
      </c>
      <c r="G31" s="336">
        <v>0</v>
      </c>
    </row>
    <row r="32" spans="1:7" ht="15" customHeight="1">
      <c r="A32" s="241"/>
      <c r="B32" s="230" t="s">
        <v>37</v>
      </c>
      <c r="C32" s="215" t="s">
        <v>119</v>
      </c>
      <c r="D32" s="231">
        <v>-1083188</v>
      </c>
      <c r="E32" s="232">
        <v>-1001075</v>
      </c>
      <c r="F32" s="335">
        <v>-7.580678515640868</v>
      </c>
      <c r="G32" s="333">
        <v>82113</v>
      </c>
    </row>
    <row r="33" spans="1:7" ht="15" customHeight="1">
      <c r="A33" s="233" t="s">
        <v>83</v>
      </c>
      <c r="B33" s="234" t="s">
        <v>38</v>
      </c>
      <c r="C33" s="235" t="s">
        <v>106</v>
      </c>
      <c r="D33" s="2">
        <v>-1083188</v>
      </c>
      <c r="E33" s="50">
        <v>-959941</v>
      </c>
      <c r="F33" s="335">
        <v>-11.378172579459891</v>
      </c>
      <c r="G33" s="336">
        <v>123247</v>
      </c>
    </row>
    <row r="34" spans="1:7" ht="15" customHeight="1">
      <c r="A34" s="233" t="s">
        <v>39</v>
      </c>
      <c r="B34" s="234" t="s">
        <v>40</v>
      </c>
      <c r="C34" s="235" t="s">
        <v>107</v>
      </c>
      <c r="D34" s="2"/>
      <c r="E34" s="50">
        <v>627</v>
      </c>
      <c r="F34" s="335">
        <v>0</v>
      </c>
      <c r="G34" s="336">
        <v>627</v>
      </c>
    </row>
    <row r="35" spans="1:7" ht="22.5" customHeight="1">
      <c r="A35" s="233" t="s">
        <v>41</v>
      </c>
      <c r="B35" s="234" t="s">
        <v>42</v>
      </c>
      <c r="C35" s="235" t="s">
        <v>108</v>
      </c>
      <c r="D35" s="2"/>
      <c r="E35" s="50">
        <v>-41761</v>
      </c>
      <c r="F35" s="335">
        <v>0</v>
      </c>
      <c r="G35" s="336">
        <v>-41761</v>
      </c>
    </row>
    <row r="36" spans="1:7" ht="15" customHeight="1">
      <c r="A36" s="233" t="s">
        <v>43</v>
      </c>
      <c r="B36" s="234" t="s">
        <v>44</v>
      </c>
      <c r="C36" s="235" t="s">
        <v>109</v>
      </c>
      <c r="D36" s="2"/>
      <c r="E36" s="50"/>
      <c r="F36" s="335">
        <v>0</v>
      </c>
      <c r="G36" s="336">
        <v>0</v>
      </c>
    </row>
    <row r="37" spans="1:7" ht="15" customHeight="1">
      <c r="A37" s="233" t="s">
        <v>84</v>
      </c>
      <c r="B37" s="230" t="s">
        <v>45</v>
      </c>
      <c r="C37" s="237" t="s">
        <v>119</v>
      </c>
      <c r="D37" s="243">
        <v>-242000</v>
      </c>
      <c r="E37" s="244">
        <v>-278041</v>
      </c>
      <c r="F37" s="335">
        <v>14.89297520661157</v>
      </c>
      <c r="G37" s="334">
        <v>-36041</v>
      </c>
    </row>
    <row r="38" spans="1:7" ht="15" customHeight="1">
      <c r="A38" s="233"/>
      <c r="B38" s="234" t="s">
        <v>122</v>
      </c>
      <c r="C38" s="235" t="s">
        <v>110</v>
      </c>
      <c r="D38" s="2">
        <v>-242000</v>
      </c>
      <c r="E38" s="50">
        <v>-278041</v>
      </c>
      <c r="F38" s="335">
        <v>14.89297520661157</v>
      </c>
      <c r="G38" s="336">
        <v>-36041</v>
      </c>
    </row>
    <row r="39" spans="1:7" ht="22.5" customHeight="1">
      <c r="A39" s="233">
        <v>746</v>
      </c>
      <c r="B39" s="230" t="s">
        <v>46</v>
      </c>
      <c r="C39" s="215" t="s">
        <v>119</v>
      </c>
      <c r="D39" s="243">
        <v>242000</v>
      </c>
      <c r="E39" s="244">
        <v>207850</v>
      </c>
      <c r="F39" s="335">
        <v>-14.111570247933885</v>
      </c>
      <c r="G39" s="334">
        <v>-34150</v>
      </c>
    </row>
    <row r="40" spans="1:7" ht="15" customHeight="1">
      <c r="A40" s="233"/>
      <c r="B40" s="234" t="s">
        <v>123</v>
      </c>
      <c r="C40" s="235" t="s">
        <v>111</v>
      </c>
      <c r="D40" s="557">
        <v>242000</v>
      </c>
      <c r="E40" s="558">
        <v>207850</v>
      </c>
      <c r="F40" s="335">
        <v>-14.111570247933885</v>
      </c>
      <c r="G40" s="336">
        <v>-34150</v>
      </c>
    </row>
    <row r="41" spans="1:7" ht="15" customHeight="1">
      <c r="A41" s="233" t="s">
        <v>47</v>
      </c>
      <c r="B41" s="230" t="s">
        <v>48</v>
      </c>
      <c r="C41" s="556" t="s">
        <v>119</v>
      </c>
      <c r="D41" s="563" t="s">
        <v>895</v>
      </c>
      <c r="E41" s="563" t="s">
        <v>895</v>
      </c>
      <c r="F41" s="515"/>
      <c r="G41" s="564" t="s">
        <v>895</v>
      </c>
    </row>
    <row r="42" spans="1:7" ht="15" customHeight="1">
      <c r="A42" s="233"/>
      <c r="B42" s="234" t="s">
        <v>124</v>
      </c>
      <c r="C42" s="233" t="s">
        <v>112</v>
      </c>
      <c r="D42" s="565"/>
      <c r="E42" s="566"/>
      <c r="F42" s="515">
        <v>0</v>
      </c>
      <c r="G42" s="567">
        <v>0</v>
      </c>
    </row>
    <row r="43" spans="1:7" ht="24.75" customHeight="1">
      <c r="A43" s="241"/>
      <c r="B43" s="230" t="s">
        <v>49</v>
      </c>
      <c r="C43" s="215" t="s">
        <v>119</v>
      </c>
      <c r="D43" s="559" t="s">
        <v>895</v>
      </c>
      <c r="E43" s="560">
        <v>6742</v>
      </c>
      <c r="F43" s="561"/>
      <c r="G43" s="562">
        <v>6742</v>
      </c>
    </row>
    <row r="44" spans="1:7" ht="15" customHeight="1">
      <c r="A44" s="233" t="s">
        <v>50</v>
      </c>
      <c r="B44" s="234" t="s">
        <v>51</v>
      </c>
      <c r="C44" s="235" t="s">
        <v>113</v>
      </c>
      <c r="D44" s="2"/>
      <c r="E44" s="50">
        <v>6742</v>
      </c>
      <c r="F44" s="335">
        <v>0</v>
      </c>
      <c r="G44" s="135">
        <v>6742</v>
      </c>
    </row>
    <row r="45" spans="1:7" ht="15" customHeight="1">
      <c r="A45" s="233" t="s">
        <v>52</v>
      </c>
      <c r="B45" s="234" t="s">
        <v>53</v>
      </c>
      <c r="C45" s="235" t="s">
        <v>114</v>
      </c>
      <c r="D45" s="2"/>
      <c r="E45" s="50"/>
      <c r="F45" s="335">
        <v>0</v>
      </c>
      <c r="G45" s="135">
        <v>0</v>
      </c>
    </row>
    <row r="46" spans="1:7" ht="15" customHeight="1">
      <c r="A46" s="233">
        <v>774</v>
      </c>
      <c r="B46" s="230" t="s">
        <v>54</v>
      </c>
      <c r="C46" s="237" t="s">
        <v>119</v>
      </c>
      <c r="D46" s="243" t="s">
        <v>895</v>
      </c>
      <c r="E46" s="244" t="s">
        <v>895</v>
      </c>
      <c r="F46" s="335"/>
      <c r="G46" s="334" t="s">
        <v>895</v>
      </c>
    </row>
    <row r="47" spans="1:7" ht="15" customHeight="1">
      <c r="A47" s="233"/>
      <c r="B47" s="234" t="s">
        <v>125</v>
      </c>
      <c r="C47" s="235" t="s">
        <v>115</v>
      </c>
      <c r="D47" s="2"/>
      <c r="E47" s="50"/>
      <c r="F47" s="335">
        <v>0</v>
      </c>
      <c r="G47" s="135">
        <v>0</v>
      </c>
    </row>
    <row r="48" spans="1:7" ht="15" customHeight="1">
      <c r="A48" s="233" t="s">
        <v>55</v>
      </c>
      <c r="B48" s="230" t="s">
        <v>68</v>
      </c>
      <c r="C48" s="237" t="s">
        <v>119</v>
      </c>
      <c r="D48" s="243" t="s">
        <v>895</v>
      </c>
      <c r="E48" s="244">
        <v>7308</v>
      </c>
      <c r="F48" s="335"/>
      <c r="G48" s="334">
        <v>7308</v>
      </c>
    </row>
    <row r="49" spans="1:7" ht="15" customHeight="1">
      <c r="A49" s="233"/>
      <c r="B49" s="234" t="s">
        <v>126</v>
      </c>
      <c r="C49" s="235" t="s">
        <v>116</v>
      </c>
      <c r="D49" s="2"/>
      <c r="E49" s="50">
        <v>7308</v>
      </c>
      <c r="F49" s="335">
        <v>0</v>
      </c>
      <c r="G49" s="336">
        <v>7308</v>
      </c>
    </row>
    <row r="50" spans="1:7" ht="23.25" customHeight="1">
      <c r="A50" s="241"/>
      <c r="B50" s="230" t="s">
        <v>143</v>
      </c>
      <c r="C50" s="215" t="s">
        <v>119</v>
      </c>
      <c r="D50" s="243">
        <v>-718479</v>
      </c>
      <c r="E50" s="244">
        <v>-817227</v>
      </c>
      <c r="F50" s="335">
        <v>13.744034272400446</v>
      </c>
      <c r="G50" s="334">
        <v>-98748</v>
      </c>
    </row>
    <row r="51" spans="1:7" ht="15" customHeight="1">
      <c r="A51" s="245"/>
      <c r="B51" s="230" t="s">
        <v>69</v>
      </c>
      <c r="C51" s="215" t="s">
        <v>119</v>
      </c>
      <c r="D51" s="231">
        <v>0</v>
      </c>
      <c r="E51" s="232">
        <v>829</v>
      </c>
      <c r="F51" s="335">
        <v>0</v>
      </c>
      <c r="G51" s="135">
        <v>829</v>
      </c>
    </row>
    <row r="52" spans="1:7" ht="15" customHeight="1">
      <c r="A52" s="241" t="s">
        <v>117</v>
      </c>
      <c r="B52" s="234" t="s">
        <v>56</v>
      </c>
      <c r="C52" s="235" t="s">
        <v>128</v>
      </c>
      <c r="D52" s="2"/>
      <c r="E52" s="50">
        <v>829</v>
      </c>
      <c r="F52" s="335">
        <v>0</v>
      </c>
      <c r="G52" s="135">
        <v>829</v>
      </c>
    </row>
    <row r="53" spans="1:7" ht="15" customHeight="1">
      <c r="A53" s="233" t="s">
        <v>127</v>
      </c>
      <c r="B53" s="234" t="s">
        <v>57</v>
      </c>
      <c r="C53" s="235" t="s">
        <v>129</v>
      </c>
      <c r="D53" s="2"/>
      <c r="E53" s="50">
        <v>0</v>
      </c>
      <c r="F53" s="335">
        <v>0</v>
      </c>
      <c r="G53" s="336">
        <v>0</v>
      </c>
    </row>
    <row r="54" spans="1:7" ht="15" customHeight="1">
      <c r="A54" s="233"/>
      <c r="B54" s="230" t="s">
        <v>70</v>
      </c>
      <c r="C54" s="215" t="s">
        <v>119</v>
      </c>
      <c r="D54" s="243" t="s">
        <v>895</v>
      </c>
      <c r="E54" s="244">
        <v>-42</v>
      </c>
      <c r="F54" s="335"/>
      <c r="G54" s="334">
        <v>-42</v>
      </c>
    </row>
    <row r="55" spans="1:7" ht="15" customHeight="1">
      <c r="A55" s="233" t="s">
        <v>58</v>
      </c>
      <c r="B55" s="234" t="s">
        <v>59</v>
      </c>
      <c r="C55" s="235" t="s">
        <v>130</v>
      </c>
      <c r="D55" s="2"/>
      <c r="E55" s="50"/>
      <c r="F55" s="335">
        <v>0</v>
      </c>
      <c r="G55" s="135">
        <v>0</v>
      </c>
    </row>
    <row r="56" spans="1:7" ht="15" customHeight="1">
      <c r="A56" s="233" t="s">
        <v>60</v>
      </c>
      <c r="B56" s="234" t="s">
        <v>61</v>
      </c>
      <c r="C56" s="235" t="s">
        <v>131</v>
      </c>
      <c r="D56" s="2"/>
      <c r="E56" s="50">
        <v>-42</v>
      </c>
      <c r="F56" s="335">
        <v>0</v>
      </c>
      <c r="G56" s="336">
        <v>-42</v>
      </c>
    </row>
    <row r="57" spans="1:7" ht="15" customHeight="1">
      <c r="A57" s="233" t="s">
        <v>85</v>
      </c>
      <c r="B57" s="234" t="s">
        <v>62</v>
      </c>
      <c r="C57" s="235" t="s">
        <v>132</v>
      </c>
      <c r="D57" s="2"/>
      <c r="E57" s="50"/>
      <c r="F57" s="335">
        <v>0</v>
      </c>
      <c r="G57" s="135">
        <v>0</v>
      </c>
    </row>
    <row r="58" spans="1:7" ht="22.5" customHeight="1">
      <c r="A58" s="241"/>
      <c r="B58" s="230" t="s">
        <v>71</v>
      </c>
      <c r="C58" s="215" t="s">
        <v>119</v>
      </c>
      <c r="D58" s="231" t="s">
        <v>895</v>
      </c>
      <c r="E58" s="232" t="s">
        <v>895</v>
      </c>
      <c r="F58" s="335"/>
      <c r="G58" s="333" t="s">
        <v>895</v>
      </c>
    </row>
    <row r="59" spans="1:7" ht="15" customHeight="1">
      <c r="A59" s="233" t="s">
        <v>63</v>
      </c>
      <c r="B59" s="234" t="s">
        <v>64</v>
      </c>
      <c r="C59" s="235" t="s">
        <v>133</v>
      </c>
      <c r="D59" s="2"/>
      <c r="E59" s="50"/>
      <c r="F59" s="335">
        <v>0</v>
      </c>
      <c r="G59" s="336">
        <v>0</v>
      </c>
    </row>
    <row r="60" spans="1:7" ht="22.5" customHeight="1">
      <c r="A60" s="233" t="s">
        <v>65</v>
      </c>
      <c r="B60" s="234" t="s">
        <v>66</v>
      </c>
      <c r="C60" s="235" t="s">
        <v>134</v>
      </c>
      <c r="D60" s="2"/>
      <c r="E60" s="50"/>
      <c r="F60" s="335">
        <v>0</v>
      </c>
      <c r="G60" s="336">
        <v>0</v>
      </c>
    </row>
    <row r="61" spans="1:7" ht="15" customHeight="1">
      <c r="A61" s="233" t="s">
        <v>67</v>
      </c>
      <c r="B61" s="230" t="s">
        <v>72</v>
      </c>
      <c r="C61" s="215" t="s">
        <v>119</v>
      </c>
      <c r="D61" s="243" t="s">
        <v>895</v>
      </c>
      <c r="E61" s="244" t="s">
        <v>895</v>
      </c>
      <c r="F61" s="335"/>
      <c r="G61" s="334" t="s">
        <v>895</v>
      </c>
    </row>
    <row r="62" spans="1:7" ht="15" customHeight="1">
      <c r="A62" s="233"/>
      <c r="B62" s="234" t="s">
        <v>135</v>
      </c>
      <c r="C62" s="235" t="s">
        <v>136</v>
      </c>
      <c r="D62" s="2"/>
      <c r="E62" s="50"/>
      <c r="F62" s="335">
        <v>0</v>
      </c>
      <c r="G62" s="336">
        <v>0</v>
      </c>
    </row>
    <row r="63" spans="1:7" ht="26.25" customHeight="1">
      <c r="A63" s="241"/>
      <c r="B63" s="230" t="s">
        <v>79</v>
      </c>
      <c r="C63" s="215" t="s">
        <v>119</v>
      </c>
      <c r="D63" s="231" t="s">
        <v>895</v>
      </c>
      <c r="E63" s="232" t="s">
        <v>895</v>
      </c>
      <c r="F63" s="335"/>
      <c r="G63" s="333" t="s">
        <v>895</v>
      </c>
    </row>
    <row r="64" spans="1:7" ht="15" customHeight="1">
      <c r="A64" s="233" t="s">
        <v>73</v>
      </c>
      <c r="B64" s="234" t="s">
        <v>74</v>
      </c>
      <c r="C64" s="235" t="s">
        <v>139</v>
      </c>
      <c r="D64" s="2"/>
      <c r="E64" s="50"/>
      <c r="F64" s="335">
        <v>0</v>
      </c>
      <c r="G64" s="336">
        <v>0</v>
      </c>
    </row>
    <row r="65" spans="1:7" ht="15" customHeight="1">
      <c r="A65" s="233" t="s">
        <v>75</v>
      </c>
      <c r="B65" s="234" t="s">
        <v>76</v>
      </c>
      <c r="C65" s="235" t="s">
        <v>140</v>
      </c>
      <c r="D65" s="2"/>
      <c r="E65" s="50"/>
      <c r="F65" s="335">
        <v>0</v>
      </c>
      <c r="G65" s="336">
        <v>0</v>
      </c>
    </row>
    <row r="66" spans="1:7" ht="15" customHeight="1">
      <c r="A66" s="241"/>
      <c r="B66" s="230" t="s">
        <v>144</v>
      </c>
      <c r="C66" s="215" t="s">
        <v>119</v>
      </c>
      <c r="D66" s="243">
        <v>0</v>
      </c>
      <c r="E66" s="244">
        <v>787</v>
      </c>
      <c r="F66" s="335">
        <v>0</v>
      </c>
      <c r="G66" s="135">
        <v>787</v>
      </c>
    </row>
    <row r="67" spans="1:7" ht="15" customHeight="1">
      <c r="A67" s="241"/>
      <c r="B67" s="230" t="s">
        <v>145</v>
      </c>
      <c r="C67" s="215" t="s">
        <v>119</v>
      </c>
      <c r="D67" s="243">
        <v>-718479</v>
      </c>
      <c r="E67" s="244">
        <v>-816440</v>
      </c>
      <c r="F67" s="335">
        <v>13.634497320033015</v>
      </c>
      <c r="G67" s="334">
        <v>-97961</v>
      </c>
    </row>
    <row r="68" spans="1:7" ht="15" customHeight="1">
      <c r="A68" s="233" t="s">
        <v>77</v>
      </c>
      <c r="B68" s="230" t="s">
        <v>86</v>
      </c>
      <c r="C68" s="215" t="s">
        <v>119</v>
      </c>
      <c r="D68" s="243">
        <v>0</v>
      </c>
      <c r="E68" s="244">
        <v>0</v>
      </c>
      <c r="F68" s="335">
        <v>0</v>
      </c>
      <c r="G68" s="135">
        <v>0</v>
      </c>
    </row>
    <row r="69" spans="1:7" ht="15" customHeight="1">
      <c r="A69" s="233"/>
      <c r="B69" s="234" t="s">
        <v>137</v>
      </c>
      <c r="C69" s="235" t="s">
        <v>138</v>
      </c>
      <c r="D69" s="2"/>
      <c r="E69" s="50"/>
      <c r="F69" s="335">
        <v>0</v>
      </c>
      <c r="G69" s="336">
        <v>0</v>
      </c>
    </row>
    <row r="70" spans="1:7" ht="26.25" customHeight="1">
      <c r="A70" s="241"/>
      <c r="B70" s="230" t="s">
        <v>146</v>
      </c>
      <c r="C70" s="246" t="s">
        <v>119</v>
      </c>
      <c r="D70" s="243">
        <v>-718479</v>
      </c>
      <c r="E70" s="244">
        <v>-816440</v>
      </c>
      <c r="F70" s="335">
        <v>13.634497320033015</v>
      </c>
      <c r="G70" s="334">
        <v>-97961</v>
      </c>
    </row>
    <row r="71" spans="1:7" ht="15" customHeight="1">
      <c r="A71" s="241"/>
      <c r="B71" s="247" t="s">
        <v>78</v>
      </c>
      <c r="C71" s="215" t="s">
        <v>118</v>
      </c>
      <c r="D71" s="243"/>
      <c r="E71" s="232"/>
      <c r="F71" s="335">
        <v>0</v>
      </c>
      <c r="G71" s="135">
        <v>0</v>
      </c>
    </row>
    <row r="72" spans="1:7" ht="22.5" customHeight="1">
      <c r="A72" s="241"/>
      <c r="B72" s="230" t="s">
        <v>87</v>
      </c>
      <c r="C72" s="237" t="s">
        <v>119</v>
      </c>
      <c r="D72" s="243" t="s">
        <v>895</v>
      </c>
      <c r="E72" s="244" t="s">
        <v>895</v>
      </c>
      <c r="F72" s="335"/>
      <c r="G72" s="334">
        <v>0</v>
      </c>
    </row>
    <row r="73" spans="1:7" ht="22.5" customHeight="1">
      <c r="A73" s="241"/>
      <c r="B73" s="234" t="s">
        <v>142</v>
      </c>
      <c r="C73" s="235" t="s">
        <v>141</v>
      </c>
      <c r="D73" s="2"/>
      <c r="E73" s="50"/>
      <c r="F73" s="335">
        <v>0</v>
      </c>
      <c r="G73" s="336">
        <v>0</v>
      </c>
    </row>
    <row r="74" spans="1:7" ht="15" customHeight="1">
      <c r="A74" s="241"/>
      <c r="B74" s="248" t="s">
        <v>89</v>
      </c>
      <c r="C74" s="249" t="s">
        <v>119</v>
      </c>
      <c r="D74" s="250">
        <v>-718479</v>
      </c>
      <c r="E74" s="251">
        <v>-816440</v>
      </c>
      <c r="F74" s="515">
        <v>13.634497320033015</v>
      </c>
      <c r="G74" s="546">
        <v>-97961</v>
      </c>
    </row>
  </sheetData>
  <sheetProtection/>
  <mergeCells count="10">
    <mergeCell ref="A1:G1"/>
    <mergeCell ref="A4:G4"/>
    <mergeCell ref="F8:G8"/>
    <mergeCell ref="A2:C2"/>
    <mergeCell ref="A8:A10"/>
    <mergeCell ref="B8:B10"/>
    <mergeCell ref="C8:C10"/>
    <mergeCell ref="B6:G6"/>
    <mergeCell ref="D2:G2"/>
    <mergeCell ref="D8:D9"/>
  </mergeCells>
  <dataValidations count="3">
    <dataValidation type="whole" allowBlank="1" showInputMessage="1" showErrorMessage="1" errorTitle="Números decimales no admitidos" error="La presupuestación no admite decimales" sqref="A4 G15 A1 F7:G7 H1:IV65536 D7 D11:D65536 G17 G19 G72 G27 G32 G37 G39 G41 G43 G46 G48 G50 G54 G58 G61 G63 G67 G70 F75:F65536 F11 G24 G11:G12 G74:G65536 A3:C3 E10:E65536 C7:C65536 A5:B65536 F3:G3 C5:G5">
      <formula1>-9999999999999990000000000</formula1>
      <formula2>9.99999999999999E+25</formula2>
    </dataValidation>
    <dataValidation allowBlank="1" showInputMessage="1" showErrorMessage="1" errorTitle="Números decimales no admitidos" error="La presupuestación no admite decimales" sqref="D2:D3 E3"/>
    <dataValidation type="whole" allowBlank="1" showInputMessage="1" showErrorMessage="1" errorTitle="Numeros decimales no permitidos" error="La presupuestación no admite decimales" sqref="E7 F9:G10 F18:G18 F73:G73 G20:G23 G25:G26 G28:G31 G33:G36 F38:G38 F40:G40 F42:G42 G44:G45 F47:G47 F49:G49 G51:G53 G55:G57 G59:G60 F62:G62 G64:G66 G68:G69 F71:G71 F12:F17 G13:G14 G16 F19:F37 F39 F41 F43:F46 F48 F50:F61 F63:F70 F72 F74">
      <formula1>-99999999999999900000</formula1>
      <formula2>999999999999999000000</formula2>
    </dataValidation>
  </dataValidations>
  <printOptions/>
  <pageMargins left="0.75" right="0.75" top="1" bottom="1" header="0" footer="0"/>
  <pageSetup horizontalDpi="1200" verticalDpi="1200" orientation="portrait" paperSize="9" scale="92" r:id="rId1"/>
  <headerFooter alignWithMargins="0">
    <oddFooter>&amp;L&amp;8(*) Su signo puede ser positivo o negativo</oddFooter>
  </headerFooter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tabColor indexed="11"/>
  </sheetPr>
  <dimension ref="A1:J82"/>
  <sheetViews>
    <sheetView showZeros="0" zoomScalePageLayoutView="0" workbookViewId="0" topLeftCell="A1">
      <selection activeCell="A1" sqref="A1:IV16384"/>
    </sheetView>
  </sheetViews>
  <sheetFormatPr defaultColWidth="11.421875" defaultRowHeight="12.75"/>
  <cols>
    <col min="1" max="1" width="59.28125" style="65" customWidth="1"/>
    <col min="2" max="2" width="7.57421875" style="65" hidden="1" customWidth="1"/>
    <col min="3" max="3" width="11.421875" style="65" hidden="1" customWidth="1"/>
    <col min="4" max="4" width="13.57421875" style="65" customWidth="1"/>
    <col min="5" max="5" width="13.28125" style="65" customWidth="1"/>
    <col min="6" max="16384" width="11.421875" style="65" customWidth="1"/>
  </cols>
  <sheetData>
    <row r="1" spans="1:7" s="216" customFormat="1" ht="18" customHeight="1">
      <c r="A1" s="620" t="s">
        <v>88</v>
      </c>
      <c r="B1" s="621"/>
      <c r="C1" s="621"/>
      <c r="D1" s="621"/>
      <c r="E1" s="621"/>
      <c r="F1" s="621"/>
      <c r="G1" s="622"/>
    </row>
    <row r="2" spans="1:7" s="216" customFormat="1" ht="23.25" customHeight="1">
      <c r="A2" s="605" t="s">
        <v>882</v>
      </c>
      <c r="B2" s="606"/>
      <c r="C2" s="607"/>
      <c r="D2" s="620" t="s">
        <v>652</v>
      </c>
      <c r="E2" s="621"/>
      <c r="F2" s="621"/>
      <c r="G2" s="622"/>
    </row>
    <row r="4" spans="1:7" ht="12.75">
      <c r="A4" s="616" t="s">
        <v>881</v>
      </c>
      <c r="B4" s="616"/>
      <c r="C4" s="616"/>
      <c r="D4" s="616"/>
      <c r="E4" s="616"/>
      <c r="F4" s="616"/>
      <c r="G4" s="616"/>
    </row>
    <row r="5" spans="1:5" ht="12.75">
      <c r="A5" s="95"/>
      <c r="B5" s="95"/>
      <c r="C5" s="95"/>
      <c r="D5" s="95"/>
      <c r="E5" s="95"/>
    </row>
    <row r="6" spans="1:9" ht="36" customHeight="1">
      <c r="A6" s="637" t="s">
        <v>232</v>
      </c>
      <c r="B6" s="638"/>
      <c r="C6" s="638"/>
      <c r="D6" s="638"/>
      <c r="E6" s="638"/>
      <c r="F6" s="638"/>
      <c r="G6" s="532"/>
      <c r="H6" s="547"/>
      <c r="I6" s="547"/>
    </row>
    <row r="7" ht="12.75">
      <c r="E7" s="93" t="s">
        <v>211</v>
      </c>
    </row>
    <row r="8" spans="1:7" ht="19.5" customHeight="1">
      <c r="A8" s="632" t="s">
        <v>233</v>
      </c>
      <c r="B8" s="632" t="s">
        <v>234</v>
      </c>
      <c r="C8" s="458"/>
      <c r="D8" s="601" t="s">
        <v>887</v>
      </c>
      <c r="E8" s="544" t="s">
        <v>860</v>
      </c>
      <c r="F8" s="604" t="s">
        <v>864</v>
      </c>
      <c r="G8" s="634"/>
    </row>
    <row r="9" spans="1:7" ht="12.75" customHeight="1">
      <c r="A9" s="632"/>
      <c r="B9" s="632"/>
      <c r="C9" s="633"/>
      <c r="D9" s="639"/>
      <c r="E9" s="542"/>
      <c r="F9" s="635" t="s">
        <v>179</v>
      </c>
      <c r="G9" s="636" t="s">
        <v>180</v>
      </c>
    </row>
    <row r="10" spans="1:7" ht="17.25" customHeight="1">
      <c r="A10" s="632"/>
      <c r="B10" s="632"/>
      <c r="C10" s="633"/>
      <c r="D10" s="602"/>
      <c r="E10" s="543">
        <v>42735</v>
      </c>
      <c r="F10" s="635"/>
      <c r="G10" s="636"/>
    </row>
    <row r="11" spans="1:7" ht="12.75">
      <c r="A11" s="459" t="s">
        <v>235</v>
      </c>
      <c r="B11" s="460" t="s">
        <v>118</v>
      </c>
      <c r="C11" s="461"/>
      <c r="D11" s="541"/>
      <c r="E11" s="540"/>
      <c r="F11" s="480"/>
      <c r="G11" s="517"/>
    </row>
    <row r="12" spans="1:7" ht="12.75">
      <c r="A12" s="462" t="s">
        <v>236</v>
      </c>
      <c r="B12" s="463" t="s">
        <v>119</v>
      </c>
      <c r="C12" s="464"/>
      <c r="D12" s="330">
        <v>-718479</v>
      </c>
      <c r="E12" s="330">
        <v>-816439</v>
      </c>
      <c r="F12" s="514">
        <v>13.634358137120223</v>
      </c>
      <c r="G12" s="518">
        <v>-97960</v>
      </c>
    </row>
    <row r="13" spans="1:7" ht="12.75">
      <c r="A13" s="238" t="s">
        <v>237</v>
      </c>
      <c r="B13" s="465" t="s">
        <v>238</v>
      </c>
      <c r="C13" s="466"/>
      <c r="D13" s="467">
        <v>-718479</v>
      </c>
      <c r="E13" s="503">
        <v>-816439</v>
      </c>
      <c r="F13" s="515">
        <v>13.634358137120223</v>
      </c>
      <c r="G13" s="519">
        <v>-97960</v>
      </c>
    </row>
    <row r="14" spans="1:7" ht="12.75">
      <c r="A14" s="462" t="s">
        <v>239</v>
      </c>
      <c r="B14" s="463" t="s">
        <v>119</v>
      </c>
      <c r="C14" s="464"/>
      <c r="D14" s="330">
        <v>0</v>
      </c>
      <c r="E14" s="330">
        <v>912</v>
      </c>
      <c r="F14" s="514">
        <v>26.640495867768596</v>
      </c>
      <c r="G14" s="518">
        <v>912</v>
      </c>
    </row>
    <row r="15" spans="1:7" ht="12.75">
      <c r="A15" s="468" t="s">
        <v>240</v>
      </c>
      <c r="B15" s="465" t="s">
        <v>241</v>
      </c>
      <c r="C15" s="466"/>
      <c r="D15" s="467">
        <v>242000</v>
      </c>
      <c r="E15" s="503">
        <v>278041</v>
      </c>
      <c r="F15" s="515">
        <v>14.89297520661157</v>
      </c>
      <c r="G15" s="519">
        <v>36041</v>
      </c>
    </row>
    <row r="16" spans="1:8" ht="12.75">
      <c r="A16" s="468" t="s">
        <v>242</v>
      </c>
      <c r="B16" s="465" t="s">
        <v>243</v>
      </c>
      <c r="C16" s="466"/>
      <c r="D16" s="467"/>
      <c r="E16" s="503"/>
      <c r="F16" s="515">
        <v>0</v>
      </c>
      <c r="G16" s="519">
        <v>0</v>
      </c>
      <c r="H16" s="339"/>
    </row>
    <row r="17" spans="1:7" ht="12.75">
      <c r="A17" s="468" t="s">
        <v>244</v>
      </c>
      <c r="B17" s="465" t="s">
        <v>245</v>
      </c>
      <c r="C17" s="466"/>
      <c r="D17" s="467"/>
      <c r="E17" s="503"/>
      <c r="F17" s="515">
        <v>0</v>
      </c>
      <c r="G17" s="519">
        <v>0</v>
      </c>
    </row>
    <row r="18" spans="1:7" ht="12.75">
      <c r="A18" s="468" t="s">
        <v>246</v>
      </c>
      <c r="B18" s="465" t="s">
        <v>247</v>
      </c>
      <c r="C18" s="466"/>
      <c r="D18" s="467">
        <v>-242000</v>
      </c>
      <c r="E18" s="503">
        <v>-270429</v>
      </c>
      <c r="F18" s="515">
        <v>11.747520661157026</v>
      </c>
      <c r="G18" s="519">
        <v>-28429</v>
      </c>
    </row>
    <row r="19" spans="1:7" ht="12.75">
      <c r="A19" s="468" t="s">
        <v>248</v>
      </c>
      <c r="B19" s="465" t="s">
        <v>249</v>
      </c>
      <c r="C19" s="466"/>
      <c r="D19" s="467"/>
      <c r="E19" s="503">
        <v>-6742</v>
      </c>
      <c r="F19" s="515">
        <v>0</v>
      </c>
      <c r="G19" s="519">
        <v>-6742</v>
      </c>
    </row>
    <row r="20" spans="1:7" ht="13.5" customHeight="1">
      <c r="A20" s="468" t="s">
        <v>250</v>
      </c>
      <c r="B20" s="465" t="s">
        <v>251</v>
      </c>
      <c r="C20" s="466"/>
      <c r="D20" s="467"/>
      <c r="E20" s="503"/>
      <c r="F20" s="515">
        <v>0</v>
      </c>
      <c r="G20" s="519">
        <v>0</v>
      </c>
    </row>
    <row r="21" spans="1:7" ht="12.75">
      <c r="A21" s="468" t="s">
        <v>252</v>
      </c>
      <c r="B21" s="465" t="s">
        <v>253</v>
      </c>
      <c r="C21" s="466"/>
      <c r="D21" s="467"/>
      <c r="E21" s="503"/>
      <c r="F21" s="515">
        <v>0</v>
      </c>
      <c r="G21" s="519">
        <v>0</v>
      </c>
    </row>
    <row r="22" spans="1:7" ht="12.75">
      <c r="A22" s="468" t="s">
        <v>254</v>
      </c>
      <c r="B22" s="465" t="s">
        <v>255</v>
      </c>
      <c r="C22" s="466"/>
      <c r="D22" s="467"/>
      <c r="E22" s="503">
        <v>42</v>
      </c>
      <c r="F22" s="515">
        <v>0</v>
      </c>
      <c r="G22" s="519">
        <v>42</v>
      </c>
    </row>
    <row r="23" spans="1:7" ht="12.75">
      <c r="A23" s="468" t="s">
        <v>256</v>
      </c>
      <c r="B23" s="465" t="s">
        <v>257</v>
      </c>
      <c r="C23" s="466"/>
      <c r="D23" s="467"/>
      <c r="E23" s="503"/>
      <c r="F23" s="515">
        <v>0</v>
      </c>
      <c r="G23" s="519">
        <v>0</v>
      </c>
    </row>
    <row r="24" spans="1:7" ht="12.75">
      <c r="A24" s="468" t="s">
        <v>258</v>
      </c>
      <c r="B24" s="465" t="s">
        <v>259</v>
      </c>
      <c r="C24" s="466"/>
      <c r="D24" s="467"/>
      <c r="E24" s="503"/>
      <c r="F24" s="515">
        <v>0</v>
      </c>
      <c r="G24" s="519">
        <v>0</v>
      </c>
    </row>
    <row r="25" spans="1:7" ht="12.75">
      <c r="A25" s="468" t="s">
        <v>260</v>
      </c>
      <c r="B25" s="465" t="s">
        <v>261</v>
      </c>
      <c r="C25" s="466"/>
      <c r="D25" s="467"/>
      <c r="E25" s="503"/>
      <c r="F25" s="515">
        <v>0</v>
      </c>
      <c r="G25" s="519">
        <v>0</v>
      </c>
    </row>
    <row r="26" spans="1:9" ht="12.75">
      <c r="A26" s="462" t="s">
        <v>262</v>
      </c>
      <c r="B26" s="463" t="s">
        <v>119</v>
      </c>
      <c r="C26" s="464"/>
      <c r="D26" s="330">
        <v>1364</v>
      </c>
      <c r="E26" s="330">
        <v>55625</v>
      </c>
      <c r="F26" s="514">
        <v>-4001.563424169186</v>
      </c>
      <c r="G26" s="518">
        <v>54261</v>
      </c>
      <c r="H26" s="339"/>
      <c r="I26" s="339"/>
    </row>
    <row r="27" spans="1:9" ht="12.75">
      <c r="A27" s="468" t="s">
        <v>263</v>
      </c>
      <c r="B27" s="465" t="s">
        <v>264</v>
      </c>
      <c r="C27" s="466"/>
      <c r="D27" s="467"/>
      <c r="E27" s="503"/>
      <c r="F27" s="515">
        <v>0</v>
      </c>
      <c r="G27" s="518">
        <v>0</v>
      </c>
      <c r="I27" s="339"/>
    </row>
    <row r="28" spans="1:7" ht="12.75">
      <c r="A28" s="468" t="s">
        <v>265</v>
      </c>
      <c r="B28" s="465" t="s">
        <v>266</v>
      </c>
      <c r="C28" s="466"/>
      <c r="D28" s="467">
        <v>-10878</v>
      </c>
      <c r="E28" s="503">
        <v>123641</v>
      </c>
      <c r="F28" s="515">
        <v>-1236.6151866151868</v>
      </c>
      <c r="G28" s="519">
        <v>134519</v>
      </c>
    </row>
    <row r="29" spans="1:10" ht="12.75">
      <c r="A29" s="468" t="s">
        <v>267</v>
      </c>
      <c r="B29" s="465" t="s">
        <v>268</v>
      </c>
      <c r="C29" s="466"/>
      <c r="D29" s="467">
        <v>561</v>
      </c>
      <c r="E29" s="503">
        <v>-13959</v>
      </c>
      <c r="F29" s="515">
        <v>-2588.2352941176473</v>
      </c>
      <c r="G29" s="519">
        <v>-14520</v>
      </c>
      <c r="I29" s="339"/>
      <c r="J29" s="339"/>
    </row>
    <row r="30" spans="1:9" ht="12.75">
      <c r="A30" s="487" t="s">
        <v>269</v>
      </c>
      <c r="B30" s="465" t="s">
        <v>270</v>
      </c>
      <c r="C30" s="466"/>
      <c r="D30" s="467">
        <v>-183519</v>
      </c>
      <c r="E30" s="503">
        <v>-48222</v>
      </c>
      <c r="F30" s="515">
        <v>-73.72370163307342</v>
      </c>
      <c r="G30" s="519">
        <v>135297</v>
      </c>
      <c r="H30" s="339"/>
      <c r="I30" s="339"/>
    </row>
    <row r="31" spans="1:9" ht="12.75">
      <c r="A31" s="468" t="s">
        <v>271</v>
      </c>
      <c r="B31" s="465" t="s">
        <v>272</v>
      </c>
      <c r="C31" s="466"/>
      <c r="D31" s="467">
        <v>195200</v>
      </c>
      <c r="E31" s="503">
        <v>-5835</v>
      </c>
      <c r="F31" s="515">
        <v>-102.98924180327869</v>
      </c>
      <c r="G31" s="519">
        <v>-201035</v>
      </c>
      <c r="I31" s="339"/>
    </row>
    <row r="32" spans="1:9" ht="12.75">
      <c r="A32" s="468" t="s">
        <v>273</v>
      </c>
      <c r="B32" s="465" t="s">
        <v>274</v>
      </c>
      <c r="C32" s="466"/>
      <c r="D32" s="467"/>
      <c r="E32" s="504"/>
      <c r="F32" s="515">
        <v>0</v>
      </c>
      <c r="G32" s="519">
        <v>0</v>
      </c>
      <c r="I32" s="339"/>
    </row>
    <row r="33" spans="1:7" ht="12.75">
      <c r="A33" s="462" t="s">
        <v>275</v>
      </c>
      <c r="B33" s="463" t="s">
        <v>119</v>
      </c>
      <c r="C33" s="464"/>
      <c r="D33" s="330">
        <v>0</v>
      </c>
      <c r="E33" s="330">
        <v>-42</v>
      </c>
      <c r="F33" s="514">
        <v>0</v>
      </c>
      <c r="G33" s="518">
        <v>-42</v>
      </c>
    </row>
    <row r="34" spans="1:8" ht="12.75">
      <c r="A34" s="468" t="s">
        <v>276</v>
      </c>
      <c r="B34" s="465" t="s">
        <v>277</v>
      </c>
      <c r="C34" s="466"/>
      <c r="D34" s="467"/>
      <c r="E34" s="503">
        <v>-42</v>
      </c>
      <c r="F34" s="515">
        <v>0</v>
      </c>
      <c r="G34" s="519">
        <v>-42</v>
      </c>
      <c r="H34" s="339"/>
    </row>
    <row r="35" spans="1:7" ht="12.75">
      <c r="A35" s="468" t="s">
        <v>278</v>
      </c>
      <c r="B35" s="465" t="s">
        <v>279</v>
      </c>
      <c r="C35" s="466"/>
      <c r="D35" s="467"/>
      <c r="E35" s="503"/>
      <c r="F35" s="515">
        <v>0</v>
      </c>
      <c r="G35" s="519">
        <v>0</v>
      </c>
    </row>
    <row r="36" spans="1:7" ht="12.75">
      <c r="A36" s="468" t="s">
        <v>280</v>
      </c>
      <c r="B36" s="465" t="s">
        <v>281</v>
      </c>
      <c r="C36" s="466"/>
      <c r="D36" s="467"/>
      <c r="E36" s="503">
        <v>0</v>
      </c>
      <c r="F36" s="515">
        <v>0</v>
      </c>
      <c r="G36" s="519">
        <v>0</v>
      </c>
    </row>
    <row r="37" spans="1:7" ht="12.75">
      <c r="A37" s="468" t="s">
        <v>282</v>
      </c>
      <c r="B37" s="465" t="s">
        <v>283</v>
      </c>
      <c r="C37" s="466"/>
      <c r="D37" s="467"/>
      <c r="E37" s="503"/>
      <c r="F37" s="515">
        <v>0</v>
      </c>
      <c r="G37" s="519">
        <v>0</v>
      </c>
    </row>
    <row r="38" spans="1:7" ht="12.75">
      <c r="A38" s="468" t="s">
        <v>284</v>
      </c>
      <c r="B38" s="465" t="s">
        <v>285</v>
      </c>
      <c r="C38" s="466"/>
      <c r="D38" s="467"/>
      <c r="E38" s="503"/>
      <c r="F38" s="515">
        <v>0</v>
      </c>
      <c r="G38" s="519">
        <v>0</v>
      </c>
    </row>
    <row r="39" spans="1:8" ht="22.5">
      <c r="A39" s="462" t="s">
        <v>286</v>
      </c>
      <c r="B39" s="463" t="s">
        <v>119</v>
      </c>
      <c r="C39" s="464"/>
      <c r="D39" s="330">
        <v>-717115</v>
      </c>
      <c r="E39" s="330">
        <v>-759944</v>
      </c>
      <c r="F39" s="514">
        <v>-3961.288570164297</v>
      </c>
      <c r="G39" s="518">
        <v>-42829</v>
      </c>
      <c r="H39" s="488"/>
    </row>
    <row r="40" spans="1:7" ht="20.25" customHeight="1">
      <c r="A40" s="469" t="s">
        <v>287</v>
      </c>
      <c r="B40" s="470" t="s">
        <v>118</v>
      </c>
      <c r="C40" s="471"/>
      <c r="D40" s="472"/>
      <c r="E40" s="472"/>
      <c r="F40" s="515">
        <v>0</v>
      </c>
      <c r="G40" s="518">
        <v>0</v>
      </c>
    </row>
    <row r="41" spans="1:7" ht="12.75">
      <c r="A41" s="462" t="s">
        <v>288</v>
      </c>
      <c r="B41" s="463" t="s">
        <v>119</v>
      </c>
      <c r="C41" s="471"/>
      <c r="D41" s="330">
        <v>-520000</v>
      </c>
      <c r="E41" s="330">
        <v>-27189</v>
      </c>
      <c r="F41" s="514">
        <v>-94.77134615384615</v>
      </c>
      <c r="G41" s="518">
        <v>492811</v>
      </c>
    </row>
    <row r="42" spans="1:7" ht="12.75">
      <c r="A42" s="468" t="s">
        <v>289</v>
      </c>
      <c r="B42" s="465" t="s">
        <v>290</v>
      </c>
      <c r="C42" s="473"/>
      <c r="D42" s="467"/>
      <c r="E42" s="503"/>
      <c r="F42" s="515">
        <v>0</v>
      </c>
      <c r="G42" s="518">
        <v>0</v>
      </c>
    </row>
    <row r="43" spans="1:7" ht="12.75">
      <c r="A43" s="468" t="s">
        <v>291</v>
      </c>
      <c r="B43" s="465" t="s">
        <v>292</v>
      </c>
      <c r="C43" s="473"/>
      <c r="D43" s="467"/>
      <c r="E43" s="503"/>
      <c r="F43" s="515">
        <v>0</v>
      </c>
      <c r="G43" s="518">
        <v>0</v>
      </c>
    </row>
    <row r="44" spans="1:7" ht="12.75">
      <c r="A44" s="468" t="s">
        <v>293</v>
      </c>
      <c r="B44" s="465" t="s">
        <v>294</v>
      </c>
      <c r="C44" s="473"/>
      <c r="D44" s="467">
        <v>-520000</v>
      </c>
      <c r="E44" s="503">
        <v>-27189</v>
      </c>
      <c r="F44" s="515">
        <v>-94.77134615384615</v>
      </c>
      <c r="G44" s="519">
        <v>492811</v>
      </c>
    </row>
    <row r="45" spans="1:7" ht="12.75">
      <c r="A45" s="468" t="s">
        <v>295</v>
      </c>
      <c r="B45" s="465" t="s">
        <v>296</v>
      </c>
      <c r="C45" s="473"/>
      <c r="D45" s="467"/>
      <c r="E45" s="503"/>
      <c r="F45" s="515">
        <v>0</v>
      </c>
      <c r="G45" s="518">
        <v>0</v>
      </c>
    </row>
    <row r="46" spans="1:7" ht="12.75">
      <c r="A46" s="468" t="s">
        <v>297</v>
      </c>
      <c r="B46" s="465" t="s">
        <v>298</v>
      </c>
      <c r="C46" s="473"/>
      <c r="D46" s="467"/>
      <c r="E46" s="503"/>
      <c r="F46" s="515">
        <v>0</v>
      </c>
      <c r="G46" s="518">
        <v>0</v>
      </c>
    </row>
    <row r="47" spans="1:7" ht="12.75">
      <c r="A47" s="468" t="s">
        <v>299</v>
      </c>
      <c r="B47" s="465" t="s">
        <v>300</v>
      </c>
      <c r="C47" s="473"/>
      <c r="D47" s="467"/>
      <c r="E47" s="503"/>
      <c r="F47" s="515">
        <v>0</v>
      </c>
      <c r="G47" s="518">
        <v>0</v>
      </c>
    </row>
    <row r="48" spans="1:7" ht="12.75">
      <c r="A48" s="468" t="s">
        <v>301</v>
      </c>
      <c r="B48" s="465" t="s">
        <v>302</v>
      </c>
      <c r="C48" s="473"/>
      <c r="D48" s="467"/>
      <c r="E48" s="503"/>
      <c r="F48" s="515">
        <v>0</v>
      </c>
      <c r="G48" s="518">
        <v>0</v>
      </c>
    </row>
    <row r="49" spans="1:7" ht="12.75">
      <c r="A49" s="462" t="s">
        <v>303</v>
      </c>
      <c r="B49" s="463" t="s">
        <v>119</v>
      </c>
      <c r="C49" s="471"/>
      <c r="D49" s="330">
        <v>0</v>
      </c>
      <c r="E49" s="330">
        <v>9091</v>
      </c>
      <c r="F49" s="515">
        <v>0</v>
      </c>
      <c r="G49" s="518">
        <v>9091</v>
      </c>
    </row>
    <row r="50" spans="1:7" ht="12.75">
      <c r="A50" s="468" t="s">
        <v>289</v>
      </c>
      <c r="B50" s="465" t="s">
        <v>304</v>
      </c>
      <c r="C50" s="473"/>
      <c r="D50" s="467"/>
      <c r="E50" s="503"/>
      <c r="F50" s="515">
        <v>0</v>
      </c>
      <c r="G50" s="518">
        <v>0</v>
      </c>
    </row>
    <row r="51" spans="1:7" ht="12.75">
      <c r="A51" s="468" t="s">
        <v>291</v>
      </c>
      <c r="B51" s="465" t="s">
        <v>305</v>
      </c>
      <c r="C51" s="473"/>
      <c r="D51" s="467"/>
      <c r="E51" s="503"/>
      <c r="F51" s="515">
        <v>0</v>
      </c>
      <c r="G51" s="518">
        <v>0</v>
      </c>
    </row>
    <row r="52" spans="1:7" ht="12.75">
      <c r="A52" s="468" t="s">
        <v>293</v>
      </c>
      <c r="B52" s="465" t="s">
        <v>306</v>
      </c>
      <c r="C52" s="473"/>
      <c r="D52" s="467"/>
      <c r="E52" s="503">
        <v>9091</v>
      </c>
      <c r="F52" s="515">
        <v>0</v>
      </c>
      <c r="G52" s="518">
        <v>9091</v>
      </c>
    </row>
    <row r="53" spans="1:7" ht="12.75">
      <c r="A53" s="468" t="s">
        <v>295</v>
      </c>
      <c r="B53" s="465" t="s">
        <v>307</v>
      </c>
      <c r="C53" s="473"/>
      <c r="D53" s="467"/>
      <c r="E53" s="503"/>
      <c r="F53" s="515">
        <v>0</v>
      </c>
      <c r="G53" s="518">
        <v>0</v>
      </c>
    </row>
    <row r="54" spans="1:7" ht="12.75">
      <c r="A54" s="468" t="s">
        <v>297</v>
      </c>
      <c r="B54" s="465" t="s">
        <v>308</v>
      </c>
      <c r="C54" s="473"/>
      <c r="D54" s="467"/>
      <c r="E54" s="503"/>
      <c r="F54" s="515">
        <v>0</v>
      </c>
      <c r="G54" s="518">
        <v>0</v>
      </c>
    </row>
    <row r="55" spans="1:7" ht="12.75">
      <c r="A55" s="468" t="s">
        <v>299</v>
      </c>
      <c r="B55" s="465" t="s">
        <v>309</v>
      </c>
      <c r="C55" s="473"/>
      <c r="D55" s="467"/>
      <c r="E55" s="503"/>
      <c r="F55" s="515">
        <v>0</v>
      </c>
      <c r="G55" s="518">
        <v>0</v>
      </c>
    </row>
    <row r="56" spans="1:7" ht="12.75">
      <c r="A56" s="468" t="s">
        <v>301</v>
      </c>
      <c r="B56" s="465" t="s">
        <v>310</v>
      </c>
      <c r="C56" s="473"/>
      <c r="D56" s="467"/>
      <c r="E56" s="503"/>
      <c r="F56" s="515">
        <v>0</v>
      </c>
      <c r="G56" s="518">
        <v>0</v>
      </c>
    </row>
    <row r="57" spans="1:7" ht="15.75" customHeight="1">
      <c r="A57" s="462" t="s">
        <v>311</v>
      </c>
      <c r="B57" s="463" t="s">
        <v>119</v>
      </c>
      <c r="C57" s="471"/>
      <c r="D57" s="330">
        <v>-520000</v>
      </c>
      <c r="E57" s="330">
        <v>-18098</v>
      </c>
      <c r="F57" s="514">
        <v>-94.77134615384615</v>
      </c>
      <c r="G57" s="518">
        <v>501902</v>
      </c>
    </row>
    <row r="58" spans="1:7" ht="22.5" customHeight="1">
      <c r="A58" s="469" t="s">
        <v>312</v>
      </c>
      <c r="B58" s="470" t="s">
        <v>313</v>
      </c>
      <c r="C58" s="471"/>
      <c r="D58" s="472"/>
      <c r="E58" s="472"/>
      <c r="F58" s="515">
        <v>0</v>
      </c>
      <c r="G58" s="518">
        <v>0</v>
      </c>
    </row>
    <row r="59" spans="1:7" ht="12.75">
      <c r="A59" s="462" t="s">
        <v>314</v>
      </c>
      <c r="B59" s="463" t="s">
        <v>119</v>
      </c>
      <c r="C59" s="471"/>
      <c r="D59" s="330">
        <v>1238479</v>
      </c>
      <c r="E59" s="330">
        <v>1033151</v>
      </c>
      <c r="F59" s="514">
        <v>67.85524825208986</v>
      </c>
      <c r="G59" s="518">
        <v>840373</v>
      </c>
    </row>
    <row r="60" spans="1:7" ht="12.75">
      <c r="A60" s="468" t="s">
        <v>315</v>
      </c>
      <c r="B60" s="465" t="s">
        <v>316</v>
      </c>
      <c r="C60" s="473"/>
      <c r="D60" s="467"/>
      <c r="E60" s="503"/>
      <c r="F60" s="515">
        <v>0</v>
      </c>
      <c r="G60" s="518">
        <v>0</v>
      </c>
    </row>
    <row r="61" spans="1:7" ht="13.5" customHeight="1">
      <c r="A61" s="468" t="s">
        <v>317</v>
      </c>
      <c r="B61" s="465" t="s">
        <v>318</v>
      </c>
      <c r="C61" s="473"/>
      <c r="D61" s="467"/>
      <c r="E61" s="503"/>
      <c r="F61" s="515">
        <v>0</v>
      </c>
      <c r="G61" s="518">
        <v>0</v>
      </c>
    </row>
    <row r="62" spans="1:7" ht="13.5" customHeight="1">
      <c r="A62" s="468" t="s">
        <v>319</v>
      </c>
      <c r="B62" s="465" t="s">
        <v>320</v>
      </c>
      <c r="C62" s="473"/>
      <c r="D62" s="467"/>
      <c r="E62" s="503"/>
      <c r="F62" s="515">
        <v>0</v>
      </c>
      <c r="G62" s="518">
        <v>0</v>
      </c>
    </row>
    <row r="63" spans="1:7" ht="13.5" customHeight="1">
      <c r="A63" s="468" t="s">
        <v>321</v>
      </c>
      <c r="B63" s="465" t="s">
        <v>322</v>
      </c>
      <c r="C63" s="473"/>
      <c r="D63" s="467"/>
      <c r="E63" s="503"/>
      <c r="F63" s="515">
        <v>0</v>
      </c>
      <c r="G63" s="518">
        <v>0</v>
      </c>
    </row>
    <row r="64" spans="1:7" ht="13.5" customHeight="1">
      <c r="A64" s="468" t="s">
        <v>323</v>
      </c>
      <c r="B64" s="465" t="s">
        <v>324</v>
      </c>
      <c r="C64" s="473"/>
      <c r="D64" s="467">
        <v>1238479</v>
      </c>
      <c r="E64" s="503">
        <v>1033151</v>
      </c>
      <c r="F64" s="515">
        <v>67.85524825208986</v>
      </c>
      <c r="G64" s="520">
        <v>840373</v>
      </c>
    </row>
    <row r="65" spans="1:7" ht="12.75">
      <c r="A65" s="462" t="s">
        <v>325</v>
      </c>
      <c r="B65" s="463" t="s">
        <v>119</v>
      </c>
      <c r="C65" s="464"/>
      <c r="D65" s="330">
        <v>0</v>
      </c>
      <c r="E65" s="330">
        <v>0</v>
      </c>
      <c r="F65" s="515">
        <v>0</v>
      </c>
      <c r="G65" s="518">
        <v>0</v>
      </c>
    </row>
    <row r="66" spans="1:7" ht="12.75">
      <c r="A66" s="468" t="s">
        <v>326</v>
      </c>
      <c r="B66" s="465" t="s">
        <v>327</v>
      </c>
      <c r="C66" s="466"/>
      <c r="D66" s="467"/>
      <c r="E66" s="503"/>
      <c r="F66" s="515">
        <v>0</v>
      </c>
      <c r="G66" s="518">
        <v>0</v>
      </c>
    </row>
    <row r="67" spans="1:7" ht="22.5">
      <c r="A67" s="468" t="s">
        <v>328</v>
      </c>
      <c r="B67" s="465" t="s">
        <v>329</v>
      </c>
      <c r="C67" s="466"/>
      <c r="D67" s="467"/>
      <c r="E67" s="503"/>
      <c r="F67" s="515">
        <v>0</v>
      </c>
      <c r="G67" s="518">
        <v>0</v>
      </c>
    </row>
    <row r="68" spans="1:7" ht="22.5">
      <c r="A68" s="462" t="s">
        <v>330</v>
      </c>
      <c r="B68" s="463" t="s">
        <v>119</v>
      </c>
      <c r="C68" s="464"/>
      <c r="D68" s="330">
        <v>0</v>
      </c>
      <c r="E68" s="330">
        <v>0</v>
      </c>
      <c r="F68" s="515">
        <v>0</v>
      </c>
      <c r="G68" s="518">
        <v>0</v>
      </c>
    </row>
    <row r="69" spans="1:7" ht="12.75">
      <c r="A69" s="468" t="s">
        <v>331</v>
      </c>
      <c r="B69" s="465" t="s">
        <v>332</v>
      </c>
      <c r="C69" s="466"/>
      <c r="D69" s="467"/>
      <c r="E69" s="596">
        <v>0</v>
      </c>
      <c r="F69" s="515">
        <v>0</v>
      </c>
      <c r="G69" s="518">
        <v>0</v>
      </c>
    </row>
    <row r="70" spans="1:7" ht="12.75">
      <c r="A70" s="468" t="s">
        <v>333</v>
      </c>
      <c r="B70" s="465" t="s">
        <v>334</v>
      </c>
      <c r="C70" s="466"/>
      <c r="D70" s="467"/>
      <c r="F70" s="515">
        <v>0</v>
      </c>
      <c r="G70" s="518">
        <v>0</v>
      </c>
    </row>
    <row r="71" spans="1:8" ht="22.5">
      <c r="A71" s="462" t="s">
        <v>335</v>
      </c>
      <c r="B71" s="463" t="s">
        <v>119</v>
      </c>
      <c r="C71" s="464"/>
      <c r="D71" s="330">
        <v>1238479</v>
      </c>
      <c r="E71" s="330">
        <v>1033151</v>
      </c>
      <c r="F71" s="514">
        <v>67.85524825208986</v>
      </c>
      <c r="G71" s="518">
        <v>840373</v>
      </c>
      <c r="H71" s="339"/>
    </row>
    <row r="72" spans="1:7" ht="18" customHeight="1">
      <c r="A72" s="462" t="s">
        <v>336</v>
      </c>
      <c r="B72" s="474" t="s">
        <v>119</v>
      </c>
      <c r="C72" s="464"/>
      <c r="D72" s="330">
        <v>0</v>
      </c>
      <c r="E72" s="330">
        <v>0</v>
      </c>
      <c r="F72" s="515">
        <v>0</v>
      </c>
      <c r="G72" s="518">
        <v>0</v>
      </c>
    </row>
    <row r="73" spans="1:7" ht="12.75">
      <c r="A73" s="468" t="s">
        <v>337</v>
      </c>
      <c r="B73" s="465" t="s">
        <v>338</v>
      </c>
      <c r="C73" s="466"/>
      <c r="D73" s="467"/>
      <c r="E73" s="503"/>
      <c r="F73" s="515">
        <v>0</v>
      </c>
      <c r="G73" s="518">
        <v>0</v>
      </c>
    </row>
    <row r="74" spans="1:8" ht="22.5">
      <c r="A74" s="462" t="s">
        <v>339</v>
      </c>
      <c r="B74" s="463" t="s">
        <v>119</v>
      </c>
      <c r="C74" s="464"/>
      <c r="D74" s="330">
        <v>1364</v>
      </c>
      <c r="E74" s="330">
        <v>255109</v>
      </c>
      <c r="F74" s="514">
        <v>-3988.2046680660533</v>
      </c>
      <c r="G74" s="518">
        <v>1299446</v>
      </c>
      <c r="H74" s="339"/>
    </row>
    <row r="75" spans="1:10" ht="12.75">
      <c r="A75" s="462" t="s">
        <v>340</v>
      </c>
      <c r="B75" s="475" t="s">
        <v>119</v>
      </c>
      <c r="C75" s="464"/>
      <c r="D75" s="330">
        <v>12542</v>
      </c>
      <c r="E75" s="330">
        <v>62103</v>
      </c>
      <c r="F75" s="514">
        <v>395.1602615212885</v>
      </c>
      <c r="G75" s="518">
        <v>49561</v>
      </c>
      <c r="J75" s="339"/>
    </row>
    <row r="76" spans="1:10" ht="12.75">
      <c r="A76" s="476" t="s">
        <v>341</v>
      </c>
      <c r="B76" s="477" t="s">
        <v>342</v>
      </c>
      <c r="C76" s="466"/>
      <c r="D76" s="467">
        <v>12542</v>
      </c>
      <c r="E76" s="503">
        <v>62103</v>
      </c>
      <c r="F76" s="515">
        <v>395.1602615212885</v>
      </c>
      <c r="G76" s="519">
        <v>49561</v>
      </c>
      <c r="J76" s="339"/>
    </row>
    <row r="77" spans="1:7" ht="12.75">
      <c r="A77" s="462" t="s">
        <v>343</v>
      </c>
      <c r="B77" s="475" t="s">
        <v>119</v>
      </c>
      <c r="C77" s="464"/>
      <c r="D77" s="330">
        <v>13906</v>
      </c>
      <c r="E77" s="330">
        <v>317212</v>
      </c>
      <c r="F77" s="514">
        <v>2181.11606500791</v>
      </c>
      <c r="G77" s="518">
        <v>303306</v>
      </c>
    </row>
    <row r="78" spans="1:7" ht="12.75">
      <c r="A78" s="476" t="s">
        <v>344</v>
      </c>
      <c r="B78" s="465" t="s">
        <v>345</v>
      </c>
      <c r="C78" s="478"/>
      <c r="D78" s="479">
        <v>13906</v>
      </c>
      <c r="E78" s="479">
        <v>317212</v>
      </c>
      <c r="F78" s="515">
        <v>2181.11606500791</v>
      </c>
      <c r="G78" s="519">
        <v>303306</v>
      </c>
    </row>
    <row r="79" spans="1:8" ht="12.75">
      <c r="A79"/>
      <c r="E79" s="339"/>
      <c r="F79" s="339"/>
      <c r="G79" s="339"/>
      <c r="H79" s="339"/>
    </row>
    <row r="80" spans="1:9" ht="39" customHeight="1">
      <c r="A80" s="631" t="s">
        <v>895</v>
      </c>
      <c r="B80" s="631"/>
      <c r="C80" s="631"/>
      <c r="D80" s="631"/>
      <c r="E80" s="631"/>
      <c r="G80" s="339">
        <v>0</v>
      </c>
      <c r="H80" s="339"/>
      <c r="I80" s="339"/>
    </row>
    <row r="81" spans="6:7" ht="12.75">
      <c r="F81" s="339">
        <v>0</v>
      </c>
      <c r="G81" s="339"/>
    </row>
    <row r="82" spans="1:5" ht="38.25" customHeight="1">
      <c r="A82" s="631" t="s">
        <v>895</v>
      </c>
      <c r="B82" s="631"/>
      <c r="C82" s="631"/>
      <c r="D82" s="631"/>
      <c r="E82" s="631"/>
    </row>
  </sheetData>
  <sheetProtection/>
  <mergeCells count="14">
    <mergeCell ref="F8:G8"/>
    <mergeCell ref="F9:F10"/>
    <mergeCell ref="G9:G10"/>
    <mergeCell ref="A1:G1"/>
    <mergeCell ref="D2:G2"/>
    <mergeCell ref="A4:G4"/>
    <mergeCell ref="A6:F6"/>
    <mergeCell ref="D8:D10"/>
    <mergeCell ref="A82:E82"/>
    <mergeCell ref="A8:A10"/>
    <mergeCell ref="B8:B10"/>
    <mergeCell ref="C9:C10"/>
    <mergeCell ref="A80:E80"/>
    <mergeCell ref="A2:C2"/>
  </mergeCells>
  <dataValidations count="5">
    <dataValidation type="whole" allowBlank="1" showInputMessage="1" showErrorMessage="1" errorTitle="Números decimales no permitidos" error="La presupuestación no admite decimales" sqref="A1 H7:I65536 A80:A65536 F41 A13 F79:F65536 F26 F39 F12 F33 F59 F71 E11:E69 J1:IV65536 F14 F74:F75 G12:G65536 A5:A11 D11:D65536 B7:C65536 D7 E71:E65536 B5:G5 F7:G7 H1:I5 A3:G3 F57 F77">
      <formula1>-999999999999999000000000</formula1>
      <formula2>9.99999999999999E+23</formula2>
    </dataValidation>
    <dataValidation allowBlank="1" showInputMessage="1" showErrorMessage="1" errorTitle="Números decimales no permitidos" error="La presupuestación no admite decimales" sqref="D2"/>
    <dataValidation type="whole" allowBlank="1" showInputMessage="1" showErrorMessage="1" errorTitle="Numeros decimales no permitidos" error="La presupuestación no admite decimales" sqref="E7 F9:G9 F13 F15:F25 F34:F38 F27:F32 F40 F42:F56 F58 F60:F70 F72:F73 F76 F78">
      <formula1>-99999999999999900000</formula1>
      <formula2>999999999999999000000</formula2>
    </dataValidation>
    <dataValidation type="whole" allowBlank="1" showInputMessage="1" showErrorMessage="1" errorTitle="Números decimales no admitidos" error="La presupuestación no admite decimales" sqref="F11:G11 A4">
      <formula1>-9999999999999990000000000</formula1>
      <formula2>9.99999999999999E+25</formula2>
    </dataValidation>
    <dataValidation type="whole" allowBlank="1" showInputMessage="1" showErrorMessage="1" errorTitle="Numeros decimales no permitidos" error="La presupuestación no admite decimales" sqref="I6">
      <formula1>-9999999999999990000000000</formula1>
      <formula2>9.99999999999999E+25</formula2>
    </dataValidation>
  </dataValidations>
  <printOptions horizontalCentered="1"/>
  <pageMargins left="0.24" right="0.35433070866141736" top="0.43" bottom="0.32" header="0" footer="0"/>
  <pageSetup horizontalDpi="600" verticalDpi="600" orientation="portrait" pageOrder="overThenDown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11"/>
  </sheetPr>
  <dimension ref="A1:H5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1.140625" style="223" bestFit="1" customWidth="1"/>
    <col min="2" max="2" width="42.00390625" style="223" customWidth="1"/>
    <col min="3" max="3" width="19.28125" style="223" customWidth="1"/>
    <col min="4" max="4" width="38.00390625" style="223" customWidth="1"/>
    <col min="5" max="5" width="35.28125" style="223" customWidth="1"/>
    <col min="6" max="16384" width="11.421875" style="223" customWidth="1"/>
  </cols>
  <sheetData>
    <row r="1" spans="1:8" s="57" customFormat="1" ht="15" customHeight="1">
      <c r="A1" s="642" t="s">
        <v>148</v>
      </c>
      <c r="B1" s="642"/>
      <c r="C1" s="642"/>
      <c r="D1" s="642"/>
      <c r="E1" s="572"/>
      <c r="F1" s="573"/>
      <c r="G1" s="573"/>
      <c r="H1" s="573"/>
    </row>
    <row r="2" spans="1:8" s="57" customFormat="1" ht="15" customHeight="1">
      <c r="A2" s="605" t="s">
        <v>882</v>
      </c>
      <c r="B2" s="606"/>
      <c r="C2" s="607"/>
      <c r="D2" s="574" t="s">
        <v>655</v>
      </c>
      <c r="E2" s="575"/>
      <c r="F2" s="573"/>
      <c r="G2" s="573"/>
      <c r="H2" s="573"/>
    </row>
    <row r="3" spans="2:8" s="57" customFormat="1" ht="12.75">
      <c r="B3" s="60"/>
      <c r="C3" s="60"/>
      <c r="D3" s="60"/>
      <c r="E3" s="60"/>
      <c r="F3" s="573"/>
      <c r="G3" s="573"/>
      <c r="H3" s="573"/>
    </row>
    <row r="4" spans="2:8" s="57" customFormat="1" ht="12.75">
      <c r="B4" s="60"/>
      <c r="C4" s="60"/>
      <c r="D4" s="60"/>
      <c r="E4" s="60"/>
      <c r="F4" s="573"/>
      <c r="G4" s="573"/>
      <c r="H4" s="573"/>
    </row>
    <row r="5" spans="2:8" s="57" customFormat="1" ht="12.75">
      <c r="B5" s="60"/>
      <c r="C5" s="60"/>
      <c r="D5" s="60"/>
      <c r="E5" s="60"/>
      <c r="F5" s="573"/>
      <c r="G5" s="573"/>
      <c r="H5" s="573"/>
    </row>
    <row r="6" spans="1:8" s="57" customFormat="1" ht="15" customHeight="1">
      <c r="A6" s="616" t="s">
        <v>881</v>
      </c>
      <c r="B6" s="616"/>
      <c r="C6" s="616"/>
      <c r="D6" s="616"/>
      <c r="E6" s="95"/>
      <c r="F6" s="99"/>
      <c r="G6" s="573"/>
      <c r="H6" s="573"/>
    </row>
    <row r="7" spans="1:8" s="57" customFormat="1" ht="12.75">
      <c r="A7" s="645"/>
      <c r="B7" s="645"/>
      <c r="C7" s="645"/>
      <c r="D7" s="645"/>
      <c r="E7" s="576"/>
      <c r="F7" s="573"/>
      <c r="G7" s="573"/>
      <c r="H7" s="573"/>
    </row>
    <row r="8" spans="2:8" s="22" customFormat="1" ht="12.75">
      <c r="B8" s="62"/>
      <c r="C8" s="62"/>
      <c r="D8" s="63"/>
      <c r="E8" s="63"/>
      <c r="F8" s="573"/>
      <c r="G8" s="573"/>
      <c r="H8" s="573"/>
    </row>
    <row r="9" spans="1:5" s="22" customFormat="1" ht="30.75" customHeight="1">
      <c r="A9" s="643" t="s">
        <v>519</v>
      </c>
      <c r="B9" s="644"/>
      <c r="C9" s="644"/>
      <c r="D9" s="644"/>
      <c r="E9" s="577"/>
    </row>
    <row r="10" spans="2:8" s="22" customFormat="1" ht="12.75">
      <c r="B10" s="62"/>
      <c r="C10" s="62"/>
      <c r="D10" s="63"/>
      <c r="E10" s="63"/>
      <c r="F10" s="573"/>
      <c r="G10" s="573"/>
      <c r="H10" s="573"/>
    </row>
    <row r="11" spans="1:5" ht="15.75" customHeight="1">
      <c r="A11" s="640" t="s">
        <v>520</v>
      </c>
      <c r="B11" s="641"/>
      <c r="C11" s="641"/>
      <c r="D11" s="641"/>
      <c r="E11" s="568"/>
    </row>
    <row r="12" spans="1:5" s="206" customFormat="1" ht="16.5" customHeight="1">
      <c r="A12" s="94" t="s">
        <v>767</v>
      </c>
      <c r="B12" s="94" t="s">
        <v>768</v>
      </c>
      <c r="C12" s="94" t="s">
        <v>766</v>
      </c>
      <c r="D12" s="253" t="s">
        <v>769</v>
      </c>
      <c r="E12" s="568"/>
    </row>
    <row r="13" spans="1:5" s="580" customFormat="1" ht="39.75" customHeight="1">
      <c r="A13" s="578">
        <v>1</v>
      </c>
      <c r="B13" s="578" t="s">
        <v>829</v>
      </c>
      <c r="C13" s="578" t="s">
        <v>830</v>
      </c>
      <c r="D13" s="578" t="s">
        <v>835</v>
      </c>
      <c r="E13" s="579"/>
    </row>
    <row r="14" spans="1:5" s="206" customFormat="1" ht="39.75" customHeight="1">
      <c r="A14" s="581">
        <v>2</v>
      </c>
      <c r="B14" s="578" t="s">
        <v>831</v>
      </c>
      <c r="C14" s="578" t="s">
        <v>830</v>
      </c>
      <c r="D14" s="578" t="s">
        <v>834</v>
      </c>
      <c r="E14" s="579"/>
    </row>
    <row r="15" spans="1:5" s="22" customFormat="1" ht="39.75" customHeight="1">
      <c r="A15" s="581">
        <v>2</v>
      </c>
      <c r="B15" s="578" t="s">
        <v>831</v>
      </c>
      <c r="C15" s="578" t="s">
        <v>832</v>
      </c>
      <c r="D15" s="578" t="s">
        <v>833</v>
      </c>
      <c r="E15" s="579"/>
    </row>
    <row r="16" spans="1:5" s="206" customFormat="1" ht="39.75" customHeight="1">
      <c r="A16" s="581">
        <v>3</v>
      </c>
      <c r="B16" s="578" t="s">
        <v>855</v>
      </c>
      <c r="C16" s="578" t="s">
        <v>830</v>
      </c>
      <c r="D16" s="582" t="s">
        <v>849</v>
      </c>
      <c r="E16" s="583"/>
    </row>
    <row r="17" spans="1:5" s="584" customFormat="1" ht="39.75" customHeight="1">
      <c r="A17" s="581"/>
      <c r="B17" s="578"/>
      <c r="C17" s="578"/>
      <c r="D17" s="578"/>
      <c r="E17" s="579"/>
    </row>
    <row r="18" spans="1:5" s="206" customFormat="1" ht="39.75" customHeight="1">
      <c r="A18" s="581"/>
      <c r="B18" s="578"/>
      <c r="C18" s="578"/>
      <c r="D18" s="578"/>
      <c r="E18" s="579"/>
    </row>
    <row r="19" spans="1:5" s="206" customFormat="1" ht="39.75" customHeight="1">
      <c r="A19" s="581"/>
      <c r="B19" s="578"/>
      <c r="C19" s="578"/>
      <c r="D19" s="578"/>
      <c r="E19" s="579"/>
    </row>
    <row r="20" spans="1:5" s="206" customFormat="1" ht="39.75" customHeight="1">
      <c r="A20" s="581"/>
      <c r="B20" s="578"/>
      <c r="C20" s="578"/>
      <c r="D20" s="578"/>
      <c r="E20" s="579"/>
    </row>
    <row r="21" spans="1:5" s="206" customFormat="1" ht="39.75" customHeight="1">
      <c r="A21" s="581"/>
      <c r="B21" s="578"/>
      <c r="C21" s="578"/>
      <c r="D21" s="578"/>
      <c r="E21" s="579"/>
    </row>
    <row r="22" spans="1:5" s="206" customFormat="1" ht="39.75" customHeight="1">
      <c r="A22" s="581"/>
      <c r="B22" s="578"/>
      <c r="C22" s="578"/>
      <c r="D22" s="578"/>
      <c r="E22" s="579"/>
    </row>
    <row r="23" spans="1:5" s="206" customFormat="1" ht="39.75" customHeight="1">
      <c r="A23" s="581"/>
      <c r="B23" s="578"/>
      <c r="C23" s="578"/>
      <c r="D23" s="578"/>
      <c r="E23" s="579"/>
    </row>
    <row r="24" spans="1:5" s="206" customFormat="1" ht="39.75" customHeight="1">
      <c r="A24" s="581"/>
      <c r="B24" s="578"/>
      <c r="C24" s="578"/>
      <c r="D24" s="578"/>
      <c r="E24" s="579"/>
    </row>
    <row r="25" spans="1:5" s="206" customFormat="1" ht="39.75" customHeight="1">
      <c r="A25" s="581"/>
      <c r="B25" s="578"/>
      <c r="C25" s="578"/>
      <c r="D25" s="578"/>
      <c r="E25" s="579"/>
    </row>
    <row r="26" spans="1:5" s="206" customFormat="1" ht="39.75" customHeight="1">
      <c r="A26" s="581"/>
      <c r="B26" s="578"/>
      <c r="C26" s="578"/>
      <c r="D26" s="578"/>
      <c r="E26" s="579"/>
    </row>
    <row r="27" spans="1:5" s="206" customFormat="1" ht="39.75" customHeight="1">
      <c r="A27" s="581"/>
      <c r="B27" s="578"/>
      <c r="C27" s="578"/>
      <c r="D27" s="578"/>
      <c r="E27" s="579"/>
    </row>
    <row r="28" spans="1:5" s="206" customFormat="1" ht="39.75" customHeight="1">
      <c r="A28" s="581"/>
      <c r="B28" s="578"/>
      <c r="C28" s="578"/>
      <c r="D28" s="578"/>
      <c r="E28" s="579"/>
    </row>
    <row r="29" spans="1:5" s="206" customFormat="1" ht="39.75" customHeight="1">
      <c r="A29" s="581"/>
      <c r="B29" s="578"/>
      <c r="C29" s="578"/>
      <c r="D29" s="578"/>
      <c r="E29" s="579"/>
    </row>
    <row r="30" spans="1:5" s="206" customFormat="1" ht="39.75" customHeight="1">
      <c r="A30" s="581"/>
      <c r="B30" s="578"/>
      <c r="C30" s="578"/>
      <c r="D30" s="578"/>
      <c r="E30" s="579"/>
    </row>
    <row r="31" spans="1:5" s="206" customFormat="1" ht="39.75" customHeight="1">
      <c r="A31" s="581"/>
      <c r="B31" s="578"/>
      <c r="C31" s="578"/>
      <c r="D31" s="578"/>
      <c r="E31" s="579"/>
    </row>
    <row r="32" spans="1:5" s="206" customFormat="1" ht="39.75" customHeight="1">
      <c r="A32" s="581"/>
      <c r="B32" s="578"/>
      <c r="C32" s="578"/>
      <c r="D32" s="578"/>
      <c r="E32" s="579"/>
    </row>
    <row r="33" spans="1:5" s="206" customFormat="1" ht="39.75" customHeight="1">
      <c r="A33" s="581"/>
      <c r="B33" s="578"/>
      <c r="C33" s="578"/>
      <c r="D33" s="578"/>
      <c r="E33" s="579"/>
    </row>
    <row r="34" spans="1:5" s="206" customFormat="1" ht="39.75" customHeight="1">
      <c r="A34" s="581"/>
      <c r="B34" s="578"/>
      <c r="C34" s="578"/>
      <c r="D34" s="578"/>
      <c r="E34" s="579"/>
    </row>
    <row r="35" spans="1:5" s="206" customFormat="1" ht="39.75" customHeight="1">
      <c r="A35" s="581"/>
      <c r="B35" s="578"/>
      <c r="C35" s="578"/>
      <c r="D35" s="578"/>
      <c r="E35" s="579"/>
    </row>
    <row r="36" spans="1:5" s="206" customFormat="1" ht="39.75" customHeight="1">
      <c r="A36" s="581"/>
      <c r="B36" s="578"/>
      <c r="C36" s="578"/>
      <c r="D36" s="578"/>
      <c r="E36" s="579"/>
    </row>
    <row r="37" spans="1:5" s="206" customFormat="1" ht="39.75" customHeight="1">
      <c r="A37" s="581"/>
      <c r="B37" s="578"/>
      <c r="C37" s="578"/>
      <c r="D37" s="578"/>
      <c r="E37" s="579"/>
    </row>
    <row r="38" spans="1:5" s="206" customFormat="1" ht="39.75" customHeight="1">
      <c r="A38" s="581"/>
      <c r="B38" s="578"/>
      <c r="C38" s="578"/>
      <c r="D38" s="578"/>
      <c r="E38" s="579"/>
    </row>
    <row r="39" spans="1:5" s="206" customFormat="1" ht="39.75" customHeight="1">
      <c r="A39" s="581"/>
      <c r="B39" s="578"/>
      <c r="C39" s="578"/>
      <c r="D39" s="578"/>
      <c r="E39" s="579"/>
    </row>
    <row r="40" spans="1:5" s="206" customFormat="1" ht="39.75" customHeight="1">
      <c r="A40" s="581"/>
      <c r="B40" s="578"/>
      <c r="C40" s="578"/>
      <c r="D40" s="578"/>
      <c r="E40" s="579"/>
    </row>
    <row r="41" spans="1:5" s="206" customFormat="1" ht="39.75" customHeight="1">
      <c r="A41" s="581"/>
      <c r="B41" s="578"/>
      <c r="C41" s="578"/>
      <c r="D41" s="578"/>
      <c r="E41" s="579"/>
    </row>
    <row r="42" spans="1:5" s="206" customFormat="1" ht="39.75" customHeight="1">
      <c r="A42" s="581"/>
      <c r="B42" s="578"/>
      <c r="C42" s="578"/>
      <c r="D42" s="578"/>
      <c r="E42" s="579"/>
    </row>
    <row r="43" spans="1:5" s="206" customFormat="1" ht="39.75" customHeight="1">
      <c r="A43" s="581"/>
      <c r="B43" s="578"/>
      <c r="C43" s="578"/>
      <c r="D43" s="578"/>
      <c r="E43" s="579"/>
    </row>
    <row r="44" spans="1:5" ht="39.75" customHeight="1">
      <c r="A44" s="581"/>
      <c r="B44" s="578"/>
      <c r="C44" s="578"/>
      <c r="D44" s="578"/>
      <c r="E44" s="579"/>
    </row>
    <row r="45" spans="1:5" ht="39.75" customHeight="1">
      <c r="A45" s="581"/>
      <c r="B45" s="578"/>
      <c r="C45" s="578"/>
      <c r="D45" s="578"/>
      <c r="E45" s="579"/>
    </row>
    <row r="46" spans="1:5" ht="39.75" customHeight="1">
      <c r="A46" s="581"/>
      <c r="B46" s="578"/>
      <c r="C46" s="578"/>
      <c r="D46" s="578"/>
      <c r="E46" s="579"/>
    </row>
    <row r="47" spans="1:5" ht="39.75" customHeight="1">
      <c r="A47" s="581"/>
      <c r="B47" s="578"/>
      <c r="C47" s="578"/>
      <c r="D47" s="578"/>
      <c r="E47" s="579"/>
    </row>
    <row r="48" spans="1:5" ht="39.75" customHeight="1">
      <c r="A48" s="581"/>
      <c r="B48" s="578"/>
      <c r="C48" s="578"/>
      <c r="D48" s="578"/>
      <c r="E48" s="579"/>
    </row>
    <row r="49" spans="1:5" ht="39.75" customHeight="1">
      <c r="A49" s="581"/>
      <c r="B49" s="578"/>
      <c r="C49" s="578"/>
      <c r="D49" s="578"/>
      <c r="E49" s="579"/>
    </row>
    <row r="50" spans="1:5" ht="39.75" customHeight="1">
      <c r="A50" s="581"/>
      <c r="B50" s="578"/>
      <c r="C50" s="578"/>
      <c r="D50" s="578"/>
      <c r="E50" s="579"/>
    </row>
    <row r="51" spans="1:5" ht="12.75">
      <c r="A51" s="585"/>
      <c r="B51" s="272"/>
      <c r="C51" s="272"/>
      <c r="D51" s="272"/>
      <c r="E51" s="97"/>
    </row>
  </sheetData>
  <sheetProtection/>
  <mergeCells count="6">
    <mergeCell ref="A11:D11"/>
    <mergeCell ref="A2:C2"/>
    <mergeCell ref="A1:D1"/>
    <mergeCell ref="A9:D9"/>
    <mergeCell ref="A7:D7"/>
    <mergeCell ref="A6:D6"/>
  </mergeCells>
  <dataValidations count="8">
    <dataValidation type="custom" showInputMessage="1" showErrorMessage="1" promptTitle="Descripción de la Actividad" prompt="Introduzca la denominación de la actividad con un máximo de 200 caracteres" errorTitle="Se ha producido un error" error="Asegurese de que la columna código de Actividad este cumplimentada y de que  la denominación de la actividad tenga un máximo de 200 caracteres" sqref="D51:E51">
      <formula1>IF(AND(LEN(D51)&lt;200,C51&lt;&gt;0),TRUE,FALSE)</formula1>
    </dataValidation>
    <dataValidation type="whole" showInputMessage="1" showErrorMessage="1" promptTitle="Introduzca el número de Objetivo" prompt="Debe introducir un número entero" errorTitle="Debe introducir un número entero" error="Debe introducir un número entero" sqref="A51">
      <formula1>1</formula1>
      <formula2>100</formula2>
    </dataValidation>
    <dataValidation type="whole" allowBlank="1" showInputMessage="1" showErrorMessage="1" errorTitle="Numeros decimales no permitidos" error="La presupuestación no admite decimales" sqref="D3:E5 D7:E10">
      <formula1>-9999999999999990000000000</formula1>
      <formula2>9.99999999999999E+25</formula2>
    </dataValidation>
    <dataValidation type="custom" showInputMessage="1" showErrorMessage="1" promptTitle="Descripción del Objetivo" prompt="Introduzca la denominación del Objetivo con un máximo de 200 caracteres" errorTitle="Se ha producido un error" error="Asegurese de que la columna número de objetivo este cumplimentada y de que  la denominación del Objetivo tenga un máximo de 200 caracteres" sqref="B13:B51">
      <formula1>IF(AND(LEN(B13)&lt;200,A13&lt;&gt;0),TRUE,FALSE)</formula1>
    </dataValidation>
    <dataValidation type="custom" showInputMessage="1" showErrorMessage="1" promptTitle="Introduzca  código de Actividad" prompt="El código de actividad tiene que ser una letra mayúscula de la A a la Z. Se definirán las actividades que forman parte de cada objetivo con letras ordenadas alfabeticamente, empezando por la A" errorTitle="Error en la introduccion" error="Asegurese de que:&#10;1)Introdujo una sola letra mayuscula&#10;2)La columna de la izquierda &quot;Descripción del objetivo&quot; está correctamente cumplimentada.&#10;&#10;" sqref="C13:C51">
      <formula1>IF(AND(TYPE(C13)=2,LEN(C13)=1,B13&lt;&gt;0),TRUE,FALSE)</formula1>
    </dataValidation>
    <dataValidation type="custom" showInputMessage="1" showErrorMessage="1" promptTitle="Descripción de la Actividad" prompt="Introduzca la denominación de la actividad con un máximo de 200 caracteres" errorTitle="Se ha producido un error" error="Asegurese de que:&#10;1) La columna código de Actividad este cumplimentada&#10;2) Que  la denominación de la actividad tenga un máximo de 200 caracteres" sqref="D13:E50">
      <formula1>IF(AND(LEN(D13)&lt;200,C13&lt;&gt;0),TRUE,FALSE)</formula1>
    </dataValidation>
    <dataValidation type="whole" showInputMessage="1" showErrorMessage="1" promptTitle="Introduzca el número de Objetivo" prompt="Debe introducir un número entero.En caso de que  un mismo objetivo tenga varias actividades, deberá repetirse el número de objetivo y descripción del mismo en cada fila&#10;&#10;" errorTitle="Debe introducir un número entero" error="Debe introducir un número entero" sqref="A13:A50">
      <formula1>1</formula1>
      <formula2>100</formula2>
    </dataValidation>
    <dataValidation type="whole" allowBlank="1" showInputMessage="1" showErrorMessage="1" errorTitle="Números decimales no admitidos" error="La presupuestación no admite decimales" sqref="A6 F6">
      <formula1>-9999999999999990000000000</formula1>
      <formula2>9.99999999999999E+25</formula2>
    </dataValidation>
  </dataValidations>
  <printOptions horizontalCentered="1"/>
  <pageMargins left="0.24" right="0.35433070866141736" top="0.43" bottom="0.32" header="0" footer="0"/>
  <pageSetup horizontalDpi="600" verticalDpi="600" orientation="portrait" pageOrder="overThenDown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tabColor indexed="11"/>
  </sheetPr>
  <dimension ref="A1:H37"/>
  <sheetViews>
    <sheetView showZeros="0" zoomScalePageLayoutView="0" workbookViewId="0" topLeftCell="B1">
      <selection activeCell="B1" sqref="A1:IV16384"/>
    </sheetView>
  </sheetViews>
  <sheetFormatPr defaultColWidth="11.421875" defaultRowHeight="12.75" customHeight="1" zeroHeight="1"/>
  <cols>
    <col min="1" max="1" width="11.8515625" style="64" hidden="1" customWidth="1"/>
    <col min="2" max="2" width="28.140625" style="64" customWidth="1"/>
    <col min="3" max="3" width="15.421875" style="64" customWidth="1"/>
    <col min="4" max="4" width="15.57421875" style="64" customWidth="1"/>
    <col min="5" max="5" width="27.421875" style="64" customWidth="1"/>
    <col min="6" max="6" width="12.28125" style="64" hidden="1" customWidth="1"/>
    <col min="7" max="7" width="12.28125" style="64" customWidth="1"/>
    <col min="8" max="16384" width="11.421875" style="64" customWidth="1"/>
  </cols>
  <sheetData>
    <row r="1" spans="1:8" s="57" customFormat="1" ht="15" customHeight="1">
      <c r="A1" s="55"/>
      <c r="B1" s="598" t="s">
        <v>148</v>
      </c>
      <c r="C1" s="599"/>
      <c r="D1" s="599"/>
      <c r="E1" s="600"/>
      <c r="F1" s="56"/>
      <c r="G1" s="56"/>
      <c r="H1" s="56"/>
    </row>
    <row r="2" spans="1:8" s="57" customFormat="1" ht="15" customHeight="1">
      <c r="A2" s="58"/>
      <c r="B2" s="605" t="s">
        <v>882</v>
      </c>
      <c r="C2" s="606"/>
      <c r="D2" s="607"/>
      <c r="E2" s="59" t="s">
        <v>656</v>
      </c>
      <c r="F2" s="56"/>
      <c r="G2" s="56"/>
      <c r="H2" s="56"/>
    </row>
    <row r="3" spans="2:8" s="57" customFormat="1" ht="15.75">
      <c r="B3" s="60"/>
      <c r="C3" s="60"/>
      <c r="D3" s="61"/>
      <c r="F3" s="56"/>
      <c r="G3" s="56"/>
      <c r="H3" s="56"/>
    </row>
    <row r="4" spans="2:8" s="57" customFormat="1" ht="12.75">
      <c r="B4" s="60"/>
      <c r="C4" s="60"/>
      <c r="D4" s="60"/>
      <c r="F4" s="56"/>
      <c r="G4" s="56"/>
      <c r="H4" s="56"/>
    </row>
    <row r="5" spans="1:8" s="57" customFormat="1" ht="15" customHeight="1">
      <c r="A5" s="616" t="s">
        <v>881</v>
      </c>
      <c r="B5" s="616"/>
      <c r="C5" s="616"/>
      <c r="D5" s="616"/>
      <c r="E5" s="616"/>
      <c r="F5" s="56"/>
      <c r="G5" s="56"/>
      <c r="H5" s="56"/>
    </row>
    <row r="6" spans="1:8" s="57" customFormat="1" ht="18">
      <c r="A6" s="653"/>
      <c r="B6" s="653"/>
      <c r="C6" s="653"/>
      <c r="D6" s="653"/>
      <c r="E6" s="653"/>
      <c r="F6" s="56"/>
      <c r="G6" s="56"/>
      <c r="H6" s="56"/>
    </row>
    <row r="7" spans="1:4" s="22" customFormat="1" ht="12.75">
      <c r="A7" s="62"/>
      <c r="B7" s="62"/>
      <c r="C7" s="62"/>
      <c r="D7" s="63"/>
    </row>
    <row r="8" spans="2:5" ht="36.75" customHeight="1">
      <c r="B8" s="646" t="s">
        <v>519</v>
      </c>
      <c r="C8" s="647"/>
      <c r="D8" s="647"/>
      <c r="E8" s="648"/>
    </row>
    <row r="9" spans="2:5" ht="12.75">
      <c r="B9" s="65"/>
      <c r="C9" s="65"/>
      <c r="D9" s="65"/>
      <c r="E9" s="65"/>
    </row>
    <row r="10" spans="2:5" ht="12.75">
      <c r="B10" s="65"/>
      <c r="C10" s="65"/>
      <c r="D10" s="65"/>
      <c r="E10" s="66"/>
    </row>
    <row r="11" spans="2:5" ht="12.75" customHeight="1" hidden="1">
      <c r="B11" s="65"/>
      <c r="C11" s="65"/>
      <c r="D11" s="65"/>
      <c r="E11" s="65"/>
    </row>
    <row r="12" spans="2:5" ht="18" customHeight="1">
      <c r="B12" s="640" t="s">
        <v>659</v>
      </c>
      <c r="C12" s="641"/>
      <c r="D12" s="641"/>
      <c r="E12" s="652"/>
    </row>
    <row r="13" spans="2:5" ht="18" customHeight="1">
      <c r="B13" s="67"/>
      <c r="C13" s="67"/>
      <c r="D13" s="67"/>
      <c r="E13" s="66" t="s">
        <v>668</v>
      </c>
    </row>
    <row r="14" spans="2:5" ht="18" customHeight="1">
      <c r="B14" s="68" t="s">
        <v>660</v>
      </c>
      <c r="C14" s="68" t="s">
        <v>887</v>
      </c>
      <c r="D14" s="544" t="s">
        <v>860</v>
      </c>
      <c r="E14" s="489" t="s">
        <v>151</v>
      </c>
    </row>
    <row r="15" spans="2:6" ht="18" customHeight="1">
      <c r="B15" s="70" t="s">
        <v>662</v>
      </c>
      <c r="C15" s="3">
        <v>1</v>
      </c>
      <c r="D15" s="531">
        <v>1</v>
      </c>
      <c r="E15" s="490">
        <v>0</v>
      </c>
      <c r="F15" s="71" t="s">
        <v>488</v>
      </c>
    </row>
    <row r="16" spans="2:6" ht="18" customHeight="1">
      <c r="B16" s="72" t="s">
        <v>661</v>
      </c>
      <c r="C16" s="507">
        <v>3</v>
      </c>
      <c r="D16" s="507">
        <v>3</v>
      </c>
      <c r="E16" s="491">
        <v>0</v>
      </c>
      <c r="F16" s="71" t="s">
        <v>489</v>
      </c>
    </row>
    <row r="17" spans="2:6" ht="18" customHeight="1">
      <c r="B17" s="72" t="s">
        <v>663</v>
      </c>
      <c r="C17" s="507">
        <v>4</v>
      </c>
      <c r="D17" s="507">
        <v>2</v>
      </c>
      <c r="E17" s="491">
        <v>-2</v>
      </c>
      <c r="F17" s="71" t="s">
        <v>490</v>
      </c>
    </row>
    <row r="18" spans="2:6" ht="18" customHeight="1">
      <c r="B18" s="72" t="s">
        <v>664</v>
      </c>
      <c r="C18" s="507">
        <v>4</v>
      </c>
      <c r="D18" s="507">
        <v>2</v>
      </c>
      <c r="E18" s="491">
        <v>-2</v>
      </c>
      <c r="F18" s="71" t="s">
        <v>491</v>
      </c>
    </row>
    <row r="19" spans="2:6" ht="18" customHeight="1">
      <c r="B19" s="72" t="s">
        <v>665</v>
      </c>
      <c r="C19" s="507">
        <v>6</v>
      </c>
      <c r="D19" s="507">
        <v>6</v>
      </c>
      <c r="E19" s="491">
        <v>0</v>
      </c>
      <c r="F19" s="71" t="s">
        <v>492</v>
      </c>
    </row>
    <row r="20" spans="2:6" ht="18" customHeight="1">
      <c r="B20" s="72" t="s">
        <v>666</v>
      </c>
      <c r="C20" s="507">
        <v>5</v>
      </c>
      <c r="D20" s="507">
        <v>7</v>
      </c>
      <c r="E20" s="491">
        <v>2</v>
      </c>
      <c r="F20" s="71" t="s">
        <v>493</v>
      </c>
    </row>
    <row r="21" spans="2:6" ht="18" customHeight="1">
      <c r="B21" s="72" t="s">
        <v>667</v>
      </c>
      <c r="C21" s="516"/>
      <c r="D21" s="516"/>
      <c r="E21" s="492">
        <v>0</v>
      </c>
      <c r="F21" s="71" t="s">
        <v>494</v>
      </c>
    </row>
    <row r="22" spans="2:5" ht="18" customHeight="1">
      <c r="B22" s="73" t="s">
        <v>152</v>
      </c>
      <c r="C22" s="17">
        <v>23</v>
      </c>
      <c r="D22" s="17">
        <v>21</v>
      </c>
      <c r="E22" s="493">
        <v>-2</v>
      </c>
    </row>
    <row r="23" spans="2:5" ht="18" customHeight="1">
      <c r="B23" s="74"/>
      <c r="C23" s="42"/>
      <c r="D23" s="42"/>
      <c r="E23" s="42"/>
    </row>
    <row r="24" spans="2:5" ht="18" customHeight="1">
      <c r="B24" s="67"/>
      <c r="C24" s="67"/>
      <c r="D24" s="67"/>
      <c r="E24" s="65"/>
    </row>
    <row r="25" spans="2:5" ht="18" customHeight="1">
      <c r="B25" s="649" t="s">
        <v>669</v>
      </c>
      <c r="C25" s="650"/>
      <c r="D25" s="650"/>
      <c r="E25" s="651"/>
    </row>
    <row r="26" spans="2:5" ht="18" customHeight="1">
      <c r="B26" s="75"/>
      <c r="C26" s="75"/>
      <c r="D26" s="75"/>
      <c r="E26" s="76" t="s">
        <v>653</v>
      </c>
    </row>
    <row r="27" spans="2:5" ht="18" customHeight="1">
      <c r="B27" s="68" t="s">
        <v>670</v>
      </c>
      <c r="C27" s="68" t="s">
        <v>887</v>
      </c>
      <c r="D27" s="544" t="s">
        <v>860</v>
      </c>
      <c r="E27" s="69" t="s">
        <v>864</v>
      </c>
    </row>
    <row r="28" spans="2:6" ht="18" customHeight="1">
      <c r="B28" s="70" t="s">
        <v>662</v>
      </c>
      <c r="C28" s="3">
        <v>62646</v>
      </c>
      <c r="D28" s="3">
        <v>20889.57</v>
      </c>
      <c r="E28" s="51">
        <v>-0.6665458289435878</v>
      </c>
      <c r="F28" s="77" t="s">
        <v>770</v>
      </c>
    </row>
    <row r="29" spans="2:6" ht="18" customHeight="1">
      <c r="B29" s="72" t="s">
        <v>661</v>
      </c>
      <c r="C29" s="4">
        <v>126207</v>
      </c>
      <c r="D29" s="510">
        <v>106193.98</v>
      </c>
      <c r="E29" s="52">
        <v>-0.15857297931176562</v>
      </c>
      <c r="F29" s="77" t="s">
        <v>771</v>
      </c>
    </row>
    <row r="30" spans="2:6" ht="18" customHeight="1">
      <c r="B30" s="72" t="s">
        <v>663</v>
      </c>
      <c r="C30" s="4">
        <v>127205</v>
      </c>
      <c r="D30" s="508">
        <v>50050.560000000005</v>
      </c>
      <c r="E30" s="52">
        <v>-0.6065362210604929</v>
      </c>
      <c r="F30" s="77" t="s">
        <v>772</v>
      </c>
    </row>
    <row r="31" spans="2:6" ht="18" customHeight="1">
      <c r="B31" s="72" t="s">
        <v>664</v>
      </c>
      <c r="C31" s="4">
        <v>64205</v>
      </c>
      <c r="D31" s="509">
        <v>59750.56999999999</v>
      </c>
      <c r="E31" s="52">
        <v>-0.0693782415699713</v>
      </c>
      <c r="F31" s="77" t="s">
        <v>773</v>
      </c>
    </row>
    <row r="32" spans="2:6" ht="18" customHeight="1">
      <c r="B32" s="72" t="s">
        <v>665</v>
      </c>
      <c r="C32" s="4">
        <v>121255</v>
      </c>
      <c r="D32" s="509">
        <v>136442.53</v>
      </c>
      <c r="E32" s="52">
        <v>0.12525281431693538</v>
      </c>
      <c r="F32" s="77" t="s">
        <v>774</v>
      </c>
    </row>
    <row r="33" spans="2:6" ht="18" customHeight="1">
      <c r="B33" s="72" t="s">
        <v>666</v>
      </c>
      <c r="C33" s="4">
        <v>130816</v>
      </c>
      <c r="D33" s="509">
        <v>148937.20999999996</v>
      </c>
      <c r="E33" s="52">
        <v>0.13852441597358092</v>
      </c>
      <c r="F33" s="77" t="s">
        <v>775</v>
      </c>
    </row>
    <row r="34" spans="2:6" ht="18" customHeight="1">
      <c r="B34" s="72" t="s">
        <v>667</v>
      </c>
      <c r="C34" s="5"/>
      <c r="D34" s="5">
        <v>464.99</v>
      </c>
      <c r="E34" s="53" t="s">
        <v>895</v>
      </c>
      <c r="F34" s="77" t="s">
        <v>776</v>
      </c>
    </row>
    <row r="35" spans="2:5" ht="18" customHeight="1">
      <c r="B35" s="73" t="s">
        <v>672</v>
      </c>
      <c r="C35" s="17">
        <v>632334</v>
      </c>
      <c r="D35" s="17">
        <v>522729.4099999999</v>
      </c>
      <c r="E35" s="54">
        <v>-0.17333338077661503</v>
      </c>
    </row>
    <row r="36" spans="2:6" ht="25.5" customHeight="1">
      <c r="B36" s="78" t="s">
        <v>671</v>
      </c>
      <c r="C36" s="5"/>
      <c r="D36" s="5"/>
      <c r="E36" s="53" t="s">
        <v>895</v>
      </c>
      <c r="F36" s="77" t="s">
        <v>777</v>
      </c>
    </row>
    <row r="37" spans="2:5" ht="21" customHeight="1">
      <c r="B37" s="73" t="s">
        <v>673</v>
      </c>
      <c r="C37" s="17">
        <v>632334</v>
      </c>
      <c r="D37" s="17">
        <v>522729.4099999999</v>
      </c>
      <c r="E37" s="54">
        <v>-0.17333338077661503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</sheetData>
  <sheetProtection/>
  <mergeCells count="7">
    <mergeCell ref="B1:E1"/>
    <mergeCell ref="B2:D2"/>
    <mergeCell ref="B8:E8"/>
    <mergeCell ref="B25:E25"/>
    <mergeCell ref="B12:E12"/>
    <mergeCell ref="A5:E5"/>
    <mergeCell ref="A6:E6"/>
  </mergeCells>
  <dataValidations count="1">
    <dataValidation type="whole" allowBlank="1" showInputMessage="1" showErrorMessage="1" errorTitle="Números decimales no admitidos" error="La presupuestación no admite decimales" sqref="A5:E5">
      <formula1>-9999999999999990000000000</formula1>
      <formula2>9.99999999999999E+25</formula2>
    </dataValidation>
  </dataValidations>
  <printOptions horizontalCentered="1"/>
  <pageMargins left="0.24" right="0.35433070866141736" top="0.43" bottom="0.32" header="0" footer="0"/>
  <pageSetup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L25"/>
  <sheetViews>
    <sheetView zoomScalePageLayoutView="0" workbookViewId="0" topLeftCell="B1">
      <selection activeCell="B1" sqref="A1:IV16384"/>
    </sheetView>
  </sheetViews>
  <sheetFormatPr defaultColWidth="11.421875" defaultRowHeight="12.75" customHeight="1" zeroHeight="1"/>
  <cols>
    <col min="1" max="1" width="5.421875" style="64" hidden="1" customWidth="1"/>
    <col min="2" max="2" width="12.57421875" style="64" customWidth="1"/>
    <col min="3" max="3" width="31.28125" style="64" customWidth="1"/>
    <col min="4" max="4" width="15.421875" style="64" customWidth="1"/>
    <col min="5" max="5" width="16.00390625" style="64" customWidth="1"/>
    <col min="6" max="6" width="12.28125" style="64" customWidth="1"/>
    <col min="7" max="9" width="12.28125" style="64" hidden="1" customWidth="1"/>
    <col min="10" max="11" width="12.28125" style="64" customWidth="1"/>
    <col min="12" max="16384" width="11.421875" style="64" customWidth="1"/>
  </cols>
  <sheetData>
    <row r="1" spans="1:6" s="57" customFormat="1" ht="15" customHeight="1">
      <c r="A1" s="254"/>
      <c r="B1" s="598" t="s">
        <v>148</v>
      </c>
      <c r="C1" s="599"/>
      <c r="D1" s="599"/>
      <c r="E1" s="599"/>
      <c r="F1" s="600"/>
    </row>
    <row r="2" spans="1:6" s="57" customFormat="1" ht="15" customHeight="1">
      <c r="A2" s="58"/>
      <c r="B2" s="659" t="s">
        <v>882</v>
      </c>
      <c r="C2" s="660"/>
      <c r="D2" s="613" t="s">
        <v>850</v>
      </c>
      <c r="E2" s="614"/>
      <c r="F2" s="615"/>
    </row>
    <row r="3" spans="2:5" s="57" customFormat="1" ht="15.75">
      <c r="B3" s="60"/>
      <c r="C3" s="60"/>
      <c r="D3" s="60"/>
      <c r="E3" s="61"/>
    </row>
    <row r="4" spans="1:5" s="57" customFormat="1" ht="15.75" customHeight="1">
      <c r="A4" s="616" t="s">
        <v>881</v>
      </c>
      <c r="B4" s="616"/>
      <c r="C4" s="616"/>
      <c r="D4" s="616"/>
      <c r="E4" s="616"/>
    </row>
    <row r="5" spans="2:5" s="22" customFormat="1" ht="12.75">
      <c r="B5" s="62"/>
      <c r="C5" s="62"/>
      <c r="D5" s="62"/>
      <c r="E5" s="63"/>
    </row>
    <row r="6" spans="2:5" s="22" customFormat="1" ht="12.75">
      <c r="B6" s="62"/>
      <c r="C6" s="62"/>
      <c r="D6" s="62"/>
      <c r="E6" s="63"/>
    </row>
    <row r="7" spans="1:6" s="92" customFormat="1" ht="30.75" customHeight="1">
      <c r="A7" s="255"/>
      <c r="B7" s="654" t="s">
        <v>657</v>
      </c>
      <c r="C7" s="655"/>
      <c r="D7" s="655"/>
      <c r="E7" s="655"/>
      <c r="F7" s="656"/>
    </row>
    <row r="8" spans="1:5" ht="13.5" customHeight="1">
      <c r="A8" s="102"/>
      <c r="B8" s="22"/>
      <c r="C8" s="22"/>
      <c r="D8" s="22"/>
      <c r="E8" s="22"/>
    </row>
    <row r="9" spans="1:12" s="22" customFormat="1" ht="12.75">
      <c r="A9" s="102"/>
      <c r="E9" s="93" t="s">
        <v>153</v>
      </c>
      <c r="L9" s="494"/>
    </row>
    <row r="10" spans="1:6" s="22" customFormat="1" ht="18" customHeight="1">
      <c r="A10" s="256"/>
      <c r="B10" s="640" t="s">
        <v>851</v>
      </c>
      <c r="C10" s="641"/>
      <c r="D10" s="641"/>
      <c r="E10" s="641"/>
      <c r="F10" s="652"/>
    </row>
    <row r="11" spans="1:6" s="90" customFormat="1" ht="15.75" customHeight="1">
      <c r="A11" s="58"/>
      <c r="B11" s="593" t="s">
        <v>852</v>
      </c>
      <c r="C11" s="571" t="s">
        <v>154</v>
      </c>
      <c r="D11" s="594" t="s">
        <v>887</v>
      </c>
      <c r="E11" s="595" t="s">
        <v>862</v>
      </c>
      <c r="F11" s="595" t="s">
        <v>799</v>
      </c>
    </row>
    <row r="12" spans="1:9" s="22" customFormat="1" ht="12.75">
      <c r="A12" s="257"/>
      <c r="B12" s="6">
        <v>22</v>
      </c>
      <c r="C12" s="45" t="s">
        <v>857</v>
      </c>
      <c r="D12" s="7">
        <v>1083188</v>
      </c>
      <c r="E12" s="11">
        <v>946020</v>
      </c>
      <c r="F12" s="7"/>
      <c r="G12" s="56">
        <v>82569</v>
      </c>
      <c r="H12" s="22">
        <v>69</v>
      </c>
      <c r="I12" s="22" t="s">
        <v>853</v>
      </c>
    </row>
    <row r="13" spans="1:10" s="22" customFormat="1" ht="22.5">
      <c r="A13" s="257"/>
      <c r="B13" s="6">
        <v>21</v>
      </c>
      <c r="C13" s="591" t="s">
        <v>883</v>
      </c>
      <c r="D13" s="7"/>
      <c r="E13" s="11">
        <v>20946</v>
      </c>
      <c r="F13" s="7"/>
      <c r="G13" s="56">
        <v>82570</v>
      </c>
      <c r="H13" s="22">
        <v>70</v>
      </c>
      <c r="I13" s="22" t="s">
        <v>853</v>
      </c>
      <c r="J13" s="494"/>
    </row>
    <row r="14" spans="1:9" s="22" customFormat="1" ht="12.75">
      <c r="A14" s="257"/>
      <c r="B14" s="6">
        <v>24</v>
      </c>
      <c r="C14" s="591" t="s">
        <v>884</v>
      </c>
      <c r="D14" s="7"/>
      <c r="E14" s="11">
        <v>34109</v>
      </c>
      <c r="F14" s="7"/>
      <c r="G14" s="56">
        <v>82571</v>
      </c>
      <c r="H14" s="22">
        <v>71</v>
      </c>
      <c r="I14" s="22" t="s">
        <v>853</v>
      </c>
    </row>
    <row r="15" spans="1:9" s="22" customFormat="1" ht="12.75">
      <c r="A15" s="257"/>
      <c r="B15" s="6"/>
      <c r="C15" s="45"/>
      <c r="D15" s="7"/>
      <c r="E15" s="7"/>
      <c r="F15" s="7"/>
      <c r="G15" s="56">
        <v>82572</v>
      </c>
      <c r="H15" s="22">
        <v>72</v>
      </c>
      <c r="I15" s="22" t="s">
        <v>853</v>
      </c>
    </row>
    <row r="16" spans="1:9" s="22" customFormat="1" ht="12.75">
      <c r="A16" s="257"/>
      <c r="B16" s="6"/>
      <c r="C16" s="45"/>
      <c r="D16" s="7"/>
      <c r="E16" s="7"/>
      <c r="F16" s="7"/>
      <c r="G16" s="56">
        <v>82573</v>
      </c>
      <c r="H16" s="22">
        <v>73</v>
      </c>
      <c r="I16" s="22" t="s">
        <v>853</v>
      </c>
    </row>
    <row r="17" spans="1:9" s="22" customFormat="1" ht="12.75">
      <c r="A17" s="257"/>
      <c r="B17" s="415"/>
      <c r="C17" s="45"/>
      <c r="D17" s="7"/>
      <c r="E17" s="7"/>
      <c r="F17" s="7"/>
      <c r="G17" s="56">
        <v>82574</v>
      </c>
      <c r="H17" s="22">
        <v>74</v>
      </c>
      <c r="I17" s="22" t="s">
        <v>853</v>
      </c>
    </row>
    <row r="18" spans="1:9" s="22" customFormat="1" ht="12.75">
      <c r="A18" s="257"/>
      <c r="B18" s="415"/>
      <c r="C18" s="45"/>
      <c r="D18" s="7"/>
      <c r="E18" s="7"/>
      <c r="F18" s="7"/>
      <c r="G18" s="56">
        <v>82575</v>
      </c>
      <c r="H18" s="22">
        <v>75</v>
      </c>
      <c r="I18" s="22" t="s">
        <v>853</v>
      </c>
    </row>
    <row r="19" spans="1:9" s="22" customFormat="1" ht="12.75">
      <c r="A19" s="257"/>
      <c r="B19" s="415"/>
      <c r="C19" s="45"/>
      <c r="D19" s="7"/>
      <c r="E19" s="7"/>
      <c r="F19" s="7"/>
      <c r="G19" s="56">
        <v>82576</v>
      </c>
      <c r="H19" s="22">
        <v>76</v>
      </c>
      <c r="I19" s="22" t="s">
        <v>853</v>
      </c>
    </row>
    <row r="20" spans="1:9" s="22" customFormat="1" ht="12.75">
      <c r="A20" s="257"/>
      <c r="B20" s="415"/>
      <c r="C20" s="45"/>
      <c r="D20" s="7"/>
      <c r="E20" s="7"/>
      <c r="F20" s="7"/>
      <c r="G20" s="56">
        <v>82577</v>
      </c>
      <c r="H20" s="22">
        <v>77</v>
      </c>
      <c r="I20" s="22" t="s">
        <v>853</v>
      </c>
    </row>
    <row r="21" spans="1:9" s="22" customFormat="1" ht="12.75">
      <c r="A21" s="257"/>
      <c r="B21" s="415"/>
      <c r="C21" s="45"/>
      <c r="D21" s="7"/>
      <c r="E21" s="7"/>
      <c r="F21" s="7"/>
      <c r="G21" s="56">
        <v>82578</v>
      </c>
      <c r="H21" s="22">
        <v>78</v>
      </c>
      <c r="I21" s="22" t="s">
        <v>853</v>
      </c>
    </row>
    <row r="22" spans="1:9" s="22" customFormat="1" ht="12.75">
      <c r="A22" s="257"/>
      <c r="B22" s="415"/>
      <c r="C22" s="46"/>
      <c r="D22" s="592"/>
      <c r="E22" s="592"/>
      <c r="F22" s="592"/>
      <c r="G22" s="56">
        <v>82579</v>
      </c>
      <c r="H22" s="22">
        <v>79</v>
      </c>
      <c r="I22" s="22" t="s">
        <v>853</v>
      </c>
    </row>
    <row r="23" spans="1:6" s="22" customFormat="1" ht="18" customHeight="1">
      <c r="A23" s="486"/>
      <c r="B23" s="657" t="s">
        <v>152</v>
      </c>
      <c r="C23" s="658"/>
      <c r="D23" s="36">
        <v>1083188</v>
      </c>
      <c r="E23" s="36">
        <v>1001075</v>
      </c>
      <c r="F23" s="36"/>
    </row>
    <row r="24" spans="2:5" s="22" customFormat="1" ht="12.75" hidden="1">
      <c r="B24" s="258" t="s">
        <v>854</v>
      </c>
      <c r="C24" s="258"/>
      <c r="D24" s="259"/>
      <c r="E24" s="260"/>
    </row>
    <row r="25" spans="2:5" s="22" customFormat="1" ht="12.75">
      <c r="B25" s="259"/>
      <c r="C25" s="259"/>
      <c r="D25" s="259"/>
      <c r="E25" s="25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sheetProtection/>
  <mergeCells count="7">
    <mergeCell ref="B7:F7"/>
    <mergeCell ref="B10:F10"/>
    <mergeCell ref="B23:C23"/>
    <mergeCell ref="B1:F1"/>
    <mergeCell ref="B2:C2"/>
    <mergeCell ref="D2:F2"/>
    <mergeCell ref="A4:E4"/>
  </mergeCells>
  <dataValidations count="6">
    <dataValidation type="custom" showInputMessage="1" showErrorMessage="1" promptTitle="Instruciones" prompt="El número máximo de carácteres es de 40 y el campo número de actuacion tiene que estar cumplimentado" errorTitle="Se ha producido un error" error="Compruebe que:&#10;1) La denominación tiene 40 caracteres o menos.&#10;2) El campo nº de actuación está cumplimentado&#10;" sqref="C12 C15:C22">
      <formula1>IF(AND(LEN(C12)&lt;=40,LEN(B12)&gt;0),TRUE,FALSE)</formula1>
    </dataValidation>
    <dataValidation type="custom" showInputMessage="1" showErrorMessage="1" promptTitle="Instrucciones" prompt="Debe introducir una cifra sin decimales y el campo denominación debe estar cumplimentado" errorTitle="Se ha producido un error" error="Compruebe que:&#10;1)El número no contiene decimales&#10;2)El campo Denominación está cumplimentado&#10;" sqref="D12:D22">
      <formula1>IF(OR(ROUND(D12,0)&lt;&gt;D12,C12=""),FALSE,TRUE)</formula1>
    </dataValidation>
    <dataValidation type="custom" showInputMessage="1" showErrorMessage="1" promptTitle="Instrucciones" prompt="Debe introducir una cifra sin decimales y el campo denominación debe estar cumplimentado" errorTitle="Se ha producido un error" error="Compruebe que:&#10;1)El número no contiene decimales&#10;2)El campo Denominación está cumplimentado&#10;" sqref="E15:E22">
      <formula1>IF(OR(ROUND(E15,0)&lt;&gt;E15,C15=""),FALSE,TRUE)</formula1>
    </dataValidation>
    <dataValidation allowBlank="1" showInputMessage="1" showErrorMessage="1" errorTitle="Números decimales no admitidos" error="La presupuestación no admite decimales" sqref="D2"/>
    <dataValidation type="custom" showInputMessage="1" showErrorMessage="1" promptTitle="Instrucciones" prompt="Debe introducir el texto de la memoria de la actuación correspondiente y el campo denominación debe estar cumplimentado" errorTitle="Se ha producido un error" error="Compruebe que el campo Denominación está cumplimentado&#10;" sqref="F12:F22">
      <formula1>IF(C12="",FALSE,TRUE)</formula1>
    </dataValidation>
    <dataValidation type="whole" allowBlank="1" showInputMessage="1" showErrorMessage="1" errorTitle="Números decimales no admitidos" error="La presupuestación no admite decimales" sqref="A4:E4">
      <formula1>-9999999999999990000000000</formula1>
      <formula2>9.99999999999999E+25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>
    <tabColor indexed="11"/>
  </sheetPr>
  <dimension ref="A1:I25"/>
  <sheetViews>
    <sheetView showZeros="0" zoomScale="75" zoomScaleNormal="75" zoomScalePageLayoutView="0" workbookViewId="0" topLeftCell="B1">
      <selection activeCell="B1" sqref="A1:IV16384"/>
    </sheetView>
  </sheetViews>
  <sheetFormatPr defaultColWidth="11.421875" defaultRowHeight="12.75" zeroHeight="1"/>
  <cols>
    <col min="1" max="1" width="17.7109375" style="64" hidden="1" customWidth="1"/>
    <col min="2" max="2" width="55.57421875" style="64" bestFit="1" customWidth="1"/>
    <col min="3" max="3" width="43.7109375" style="64" customWidth="1"/>
    <col min="4" max="4" width="18.57421875" style="64" customWidth="1"/>
    <col min="5" max="6" width="16.28125" style="64" customWidth="1"/>
    <col min="7" max="7" width="6.140625" style="56" hidden="1" customWidth="1"/>
    <col min="8" max="8" width="3.00390625" style="64" hidden="1" customWidth="1"/>
    <col min="9" max="9" width="12.28125" style="64" hidden="1" customWidth="1"/>
    <col min="10" max="14" width="12.28125" style="64" customWidth="1"/>
    <col min="15" max="16384" width="11.421875" style="64" customWidth="1"/>
  </cols>
  <sheetData>
    <row r="1" spans="1:7" s="57" customFormat="1" ht="15" customHeight="1">
      <c r="A1" s="254"/>
      <c r="B1" s="598" t="s">
        <v>148</v>
      </c>
      <c r="C1" s="599"/>
      <c r="D1" s="599"/>
      <c r="E1" s="599"/>
      <c r="F1" s="600"/>
      <c r="G1" s="56"/>
    </row>
    <row r="2" spans="1:7" s="57" customFormat="1" ht="15" customHeight="1">
      <c r="A2" s="58"/>
      <c r="B2" s="661" t="s">
        <v>882</v>
      </c>
      <c r="C2" s="600"/>
      <c r="D2" s="613" t="s">
        <v>675</v>
      </c>
      <c r="E2" s="614"/>
      <c r="F2" s="615"/>
      <c r="G2" s="56"/>
    </row>
    <row r="3" spans="2:7" s="57" customFormat="1" ht="15.75">
      <c r="B3" s="60"/>
      <c r="C3" s="60"/>
      <c r="D3" s="60"/>
      <c r="E3" s="61"/>
      <c r="F3" s="61"/>
      <c r="G3" s="56"/>
    </row>
    <row r="4" spans="1:8" s="57" customFormat="1" ht="15.75" customHeight="1">
      <c r="A4" s="616" t="s">
        <v>881</v>
      </c>
      <c r="B4" s="616"/>
      <c r="C4" s="616"/>
      <c r="D4" s="616"/>
      <c r="E4" s="616"/>
      <c r="F4" s="95"/>
      <c r="G4" s="91"/>
      <c r="H4" s="91"/>
    </row>
    <row r="5" spans="2:7" s="22" customFormat="1" ht="12.75">
      <c r="B5" s="62"/>
      <c r="C5" s="62"/>
      <c r="D5" s="62"/>
      <c r="E5" s="63"/>
      <c r="F5" s="63"/>
      <c r="G5" s="56"/>
    </row>
    <row r="6" spans="2:7" s="22" customFormat="1" ht="12.75">
      <c r="B6" s="62"/>
      <c r="C6" s="62"/>
      <c r="D6" s="62"/>
      <c r="E6" s="63"/>
      <c r="F6" s="63"/>
      <c r="G6" s="56"/>
    </row>
    <row r="7" spans="1:7" s="92" customFormat="1" ht="30.75" customHeight="1">
      <c r="A7" s="255"/>
      <c r="B7" s="654" t="s">
        <v>657</v>
      </c>
      <c r="C7" s="655"/>
      <c r="D7" s="655"/>
      <c r="E7" s="655"/>
      <c r="F7" s="656"/>
      <c r="G7" s="56"/>
    </row>
    <row r="8" spans="1:6" ht="13.5" customHeight="1">
      <c r="A8" s="102"/>
      <c r="B8" s="22"/>
      <c r="C8" s="22"/>
      <c r="D8" s="22"/>
      <c r="E8" s="22"/>
      <c r="F8" s="22"/>
    </row>
    <row r="9" spans="1:7" s="22" customFormat="1" ht="12.75">
      <c r="A9" s="102"/>
      <c r="E9" s="93" t="s">
        <v>153</v>
      </c>
      <c r="F9" s="93"/>
      <c r="G9" s="56"/>
    </row>
    <row r="10" spans="1:7" s="22" customFormat="1" ht="18" customHeight="1">
      <c r="A10" s="256"/>
      <c r="B10" s="640" t="s">
        <v>518</v>
      </c>
      <c r="C10" s="641"/>
      <c r="D10" s="641"/>
      <c r="E10" s="641"/>
      <c r="F10" s="652"/>
      <c r="G10" s="56"/>
    </row>
    <row r="11" spans="1:7" s="90" customFormat="1" ht="15.75" customHeight="1">
      <c r="A11" s="58"/>
      <c r="B11" s="261" t="s">
        <v>674</v>
      </c>
      <c r="C11" s="262" t="s">
        <v>154</v>
      </c>
      <c r="D11" s="513" t="s">
        <v>887</v>
      </c>
      <c r="E11" s="545" t="s">
        <v>860</v>
      </c>
      <c r="F11" s="79" t="s">
        <v>799</v>
      </c>
      <c r="G11" s="56"/>
    </row>
    <row r="12" spans="1:9" s="22" customFormat="1" ht="12.75">
      <c r="A12" s="263" t="s">
        <v>779</v>
      </c>
      <c r="B12" s="37"/>
      <c r="C12" s="6"/>
      <c r="D12" s="7"/>
      <c r="E12" s="7"/>
      <c r="F12" s="267"/>
      <c r="G12" s="56" t="e">
        <v>#REF!</v>
      </c>
      <c r="H12" s="22">
        <v>0</v>
      </c>
      <c r="I12" s="22">
        <v>40000</v>
      </c>
    </row>
    <row r="13" spans="1:9" s="22" customFormat="1" ht="12.75">
      <c r="A13" s="263" t="s">
        <v>780</v>
      </c>
      <c r="B13" s="37" t="s">
        <v>796</v>
      </c>
      <c r="C13" s="6" t="s">
        <v>858</v>
      </c>
      <c r="D13" s="7">
        <v>220000</v>
      </c>
      <c r="E13" s="7">
        <v>27189</v>
      </c>
      <c r="F13" s="7"/>
      <c r="G13" s="56" t="e">
        <v>#REF!</v>
      </c>
      <c r="H13" s="22">
        <v>1</v>
      </c>
      <c r="I13" s="22">
        <v>72000</v>
      </c>
    </row>
    <row r="14" spans="1:9" s="22" customFormat="1" ht="12.75">
      <c r="A14" s="263" t="s">
        <v>785</v>
      </c>
      <c r="B14" s="512" t="s">
        <v>795</v>
      </c>
      <c r="C14" s="6" t="s">
        <v>859</v>
      </c>
      <c r="D14" s="7">
        <v>718479</v>
      </c>
      <c r="E14" s="7">
        <v>718479</v>
      </c>
      <c r="F14" s="7"/>
      <c r="G14" s="56" t="e">
        <v>#REF!</v>
      </c>
      <c r="H14" s="22">
        <v>8</v>
      </c>
      <c r="I14" s="22">
        <v>42000</v>
      </c>
    </row>
    <row r="15" spans="1:9" s="22" customFormat="1" ht="12.75">
      <c r="A15" s="263" t="s">
        <v>786</v>
      </c>
      <c r="B15" s="37" t="s">
        <v>779</v>
      </c>
      <c r="C15" s="6" t="s">
        <v>885</v>
      </c>
      <c r="D15" s="7"/>
      <c r="E15" s="7">
        <v>57582</v>
      </c>
      <c r="F15" s="7"/>
      <c r="G15" s="56" t="e">
        <v>#REF!</v>
      </c>
      <c r="H15" s="22">
        <v>9</v>
      </c>
      <c r="I15" s="22">
        <v>40000</v>
      </c>
    </row>
    <row r="16" spans="1:9" s="22" customFormat="1" ht="12.75">
      <c r="A16" s="263" t="s">
        <v>787</v>
      </c>
      <c r="B16" s="37" t="s">
        <v>788</v>
      </c>
      <c r="C16" s="6" t="s">
        <v>890</v>
      </c>
      <c r="D16" s="7">
        <v>300000</v>
      </c>
      <c r="E16" s="7">
        <v>300000</v>
      </c>
      <c r="F16" s="7"/>
      <c r="G16" s="56" t="e">
        <v>#REF!</v>
      </c>
      <c r="H16" s="22">
        <v>10</v>
      </c>
      <c r="I16" s="22">
        <v>71000</v>
      </c>
    </row>
    <row r="17" spans="1:9" s="22" customFormat="1" ht="12.75">
      <c r="A17" s="263" t="s">
        <v>788</v>
      </c>
      <c r="B17" s="37"/>
      <c r="C17" s="6"/>
      <c r="D17" s="7"/>
      <c r="E17" s="7"/>
      <c r="F17" s="7"/>
      <c r="G17" s="56" t="e">
        <v>#REF!</v>
      </c>
      <c r="H17" s="22">
        <v>11</v>
      </c>
      <c r="I17" s="22">
        <v>40000</v>
      </c>
    </row>
    <row r="18" spans="1:9" s="22" customFormat="1" ht="12.75">
      <c r="A18" s="263" t="s">
        <v>796</v>
      </c>
      <c r="B18" s="37"/>
      <c r="C18" s="6"/>
      <c r="D18" s="7"/>
      <c r="E18" s="7"/>
      <c r="F18" s="7"/>
      <c r="G18" s="56">
        <v>80512</v>
      </c>
      <c r="H18" s="22">
        <v>12</v>
      </c>
      <c r="I18" s="22">
        <v>40000</v>
      </c>
    </row>
    <row r="19" spans="1:9" s="22" customFormat="1" ht="12.75">
      <c r="A19" s="263" t="s">
        <v>789</v>
      </c>
      <c r="B19" s="37"/>
      <c r="C19" s="6"/>
      <c r="D19" s="7"/>
      <c r="E19" s="7"/>
      <c r="F19" s="7"/>
      <c r="G19" s="56" t="e">
        <v>#REF!</v>
      </c>
      <c r="H19" s="22">
        <v>13</v>
      </c>
      <c r="I19" s="22">
        <v>40000</v>
      </c>
    </row>
    <row r="20" spans="1:9" s="22" customFormat="1" ht="12.75">
      <c r="A20" s="263" t="s">
        <v>798</v>
      </c>
      <c r="B20" s="37"/>
      <c r="C20" s="6"/>
      <c r="D20" s="7"/>
      <c r="E20" s="7"/>
      <c r="F20" s="7"/>
      <c r="G20" s="56" t="e">
        <v>#REF!</v>
      </c>
      <c r="H20" s="22">
        <v>14</v>
      </c>
      <c r="I20" s="22">
        <v>40000</v>
      </c>
    </row>
    <row r="21" spans="1:9" s="22" customFormat="1" ht="12.75">
      <c r="A21" s="263" t="s">
        <v>790</v>
      </c>
      <c r="B21" s="81"/>
      <c r="C21" s="6"/>
      <c r="D21" s="7"/>
      <c r="E21" s="7"/>
      <c r="F21" s="7"/>
      <c r="G21" s="56" t="e">
        <v>#REF!</v>
      </c>
      <c r="H21" s="22">
        <v>15</v>
      </c>
      <c r="I21" s="22">
        <v>40000</v>
      </c>
    </row>
    <row r="22" spans="1:7" s="22" customFormat="1" ht="18" customHeight="1">
      <c r="A22" s="263" t="s">
        <v>791</v>
      </c>
      <c r="B22" s="657" t="s">
        <v>152</v>
      </c>
      <c r="C22" s="658"/>
      <c r="D22" s="36">
        <v>1238479</v>
      </c>
      <c r="E22" s="36">
        <v>1103250</v>
      </c>
      <c r="F22" s="36"/>
      <c r="G22" s="56"/>
    </row>
    <row r="23" spans="1:7" s="22" customFormat="1" ht="12.75">
      <c r="A23" s="263" t="s">
        <v>792</v>
      </c>
      <c r="B23" s="258"/>
      <c r="C23" s="258"/>
      <c r="D23" s="259"/>
      <c r="E23" s="260"/>
      <c r="F23" s="259"/>
      <c r="G23" s="56"/>
    </row>
    <row r="24" spans="1:7" s="22" customFormat="1" ht="12.75">
      <c r="A24" s="263" t="s">
        <v>793</v>
      </c>
      <c r="B24" s="259"/>
      <c r="C24" s="259"/>
      <c r="D24" s="259"/>
      <c r="E24" s="259"/>
      <c r="F24" s="259"/>
      <c r="G24" s="56"/>
    </row>
    <row r="25" ht="12.75">
      <c r="A25" s="263" t="s">
        <v>794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sheetProtection/>
  <mergeCells count="7">
    <mergeCell ref="B1:F1"/>
    <mergeCell ref="B10:F10"/>
    <mergeCell ref="B2:C2"/>
    <mergeCell ref="B22:C22"/>
    <mergeCell ref="A4:E4"/>
    <mergeCell ref="B7:F7"/>
    <mergeCell ref="D2:F2"/>
  </mergeCells>
  <dataValidations count="9">
    <dataValidation type="whole" allowBlank="1" showInputMessage="1" showErrorMessage="1" errorTitle="Números decimales no admitidos" error="La presupuestación no admite decimales" sqref="F23:F65536 D22:E65536 D5:E6 D8:F9 F3:F6 D3:E3">
      <formula1>-9999999999999990000000</formula1>
      <formula2>9.99999999999999E+21</formula2>
    </dataValidation>
    <dataValidation allowBlank="1" showInputMessage="1" showErrorMessage="1" errorTitle="Números decimales no admitidos" error="La presupuestación no admite decimales" sqref="F22 F11 D2"/>
    <dataValidation type="custom" showInputMessage="1" showErrorMessage="1" promptTitle="Instrucciones" prompt="Debe introducir una cifra sin decimales y el campo denominación debe estar cumplimentado" errorTitle="Se ha producido un error" error="Compruebe que:&#10;1)El número no contiene decimales&#10;2)El campo Denominación está cumplimentado&#10;" sqref="D12 D14:D21">
      <formula1>IF(OR(ROUND(D12,0)&lt;&gt;D12,C12=""),FALSE,TRUE)</formula1>
    </dataValidation>
    <dataValidation type="list" allowBlank="1" showInputMessage="1" showErrorMessage="1" sqref="B12:B13 B15:B21">
      <formula1>$A$11:$A$25</formula1>
    </dataValidation>
    <dataValidation type="custom" showInputMessage="1" showErrorMessage="1" promptTitle="Instruciones" prompt="El número máximo de carácteres es de 40 y el campo clasificación económica debe estar cumplimentado" errorTitle="Se ha producido un error" error="Compruebe que:&#10;1) La denominación tiene 40 caracteres o menos.&#10;2) El campo clasificación económica debe estar cumplimentado&#10;" sqref="C12:C21">
      <formula1>IF(AND(LEN(C12)&lt;=40,LEN(B12)&gt;10),TRUE,FALSE)</formula1>
    </dataValidation>
    <dataValidation type="custom" showInputMessage="1" showErrorMessage="1" promptTitle="Instrucciones" prompt="Debe introducir una cifra sin decimales y el campo denominación debe estar cumplimentado" errorTitle="Se ha producido un error" error="Compruebe que:&#10;1)El número no contiene decimales&#10;2)El campo Denominación está cumplimentado&#10;" sqref="D13 E12:E21">
      <formula1>IF(OR(ROUND(D13,0)&lt;&gt;D13,B13=""),FALSE,TRUE)</formula1>
    </dataValidation>
    <dataValidation type="custom" showInputMessage="1" showErrorMessage="1" promptTitle="Instrucciones" prompt="Debe introducir el texto de la memoria de la actuación correspondiente y el campo denominación debe estar cumplimentado" errorTitle="Se ha producido un error" error="Compruebe que el campo Denominación está cumplimentado&#10;" sqref="F12:F21">
      <formula1>IF(C12="",FALSE,TRUE)</formula1>
    </dataValidation>
    <dataValidation type="list" allowBlank="1" showInputMessage="1" showErrorMessage="1" sqref="B14">
      <formula1>$A$11:$A$31</formula1>
    </dataValidation>
    <dataValidation type="whole" allowBlank="1" showInputMessage="1" showErrorMessage="1" errorTitle="Números decimales no admitidos" error="La presupuestación no admite decimales" sqref="A4:E4">
      <formula1>-9999999999999990000000000</formula1>
      <formula2>9.99999999999999E+25</formula2>
    </dataValidation>
  </dataValidations>
  <printOptions horizontalCentered="1"/>
  <pageMargins left="0.24" right="0.35433070866141736" top="0.43" bottom="0.32" header="0" footer="0"/>
  <pageSetup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Modelo</dc:creator>
  <cp:keywords/>
  <dc:description/>
  <cp:lastModifiedBy>Alicia Bermejo Castejón</cp:lastModifiedBy>
  <cp:lastPrinted>2017-03-28T07:25:42Z</cp:lastPrinted>
  <dcterms:created xsi:type="dcterms:W3CDTF">2009-04-17T07:20:21Z</dcterms:created>
  <dcterms:modified xsi:type="dcterms:W3CDTF">2017-05-30T05:59:01Z</dcterms:modified>
  <cp:category/>
  <cp:version/>
  <cp:contentType/>
  <cp:contentStatus/>
</cp:coreProperties>
</file>