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605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K21" i="2"/>
  <c r="L21" i="2"/>
  <c r="M21" i="2"/>
  <c r="N21" i="2"/>
  <c r="D21" i="2"/>
  <c r="E36" i="2"/>
  <c r="F36" i="2"/>
  <c r="G36" i="2"/>
  <c r="H36" i="2"/>
  <c r="I36" i="2"/>
  <c r="J36" i="2"/>
  <c r="K36" i="2"/>
  <c r="L36" i="2"/>
  <c r="M36" i="2"/>
  <c r="D36" i="2"/>
  <c r="E202" i="2"/>
  <c r="F202" i="2"/>
  <c r="G202" i="2"/>
  <c r="H202" i="2"/>
  <c r="J202" i="2"/>
  <c r="K202" i="2"/>
  <c r="L202" i="2"/>
  <c r="M202" i="2"/>
  <c r="E101" i="2"/>
  <c r="F101" i="2"/>
  <c r="G101" i="2"/>
  <c r="H101" i="2"/>
  <c r="I101" i="2"/>
  <c r="J101" i="2"/>
  <c r="K101" i="2"/>
  <c r="L101" i="2"/>
  <c r="M101" i="2"/>
  <c r="N101" i="2"/>
  <c r="D101" i="2"/>
  <c r="N201" i="2"/>
  <c r="N200" i="2"/>
  <c r="I187" i="2"/>
  <c r="I202" i="2" s="1"/>
  <c r="D187" i="2"/>
  <c r="D202" i="2" s="1"/>
  <c r="I186" i="2"/>
  <c r="D186" i="2"/>
  <c r="N181" i="2"/>
  <c r="N180" i="2"/>
  <c r="M169" i="2"/>
  <c r="L169" i="2"/>
  <c r="K169" i="2"/>
  <c r="J169" i="2"/>
  <c r="I169" i="2"/>
  <c r="H169" i="2"/>
  <c r="G169" i="2"/>
  <c r="F169" i="2"/>
  <c r="E169" i="2"/>
  <c r="D169" i="2"/>
  <c r="N168" i="2"/>
  <c r="N169" i="2" s="1"/>
  <c r="M162" i="2"/>
  <c r="L162" i="2"/>
  <c r="K162" i="2"/>
  <c r="J162" i="2"/>
  <c r="I162" i="2"/>
  <c r="H162" i="2"/>
  <c r="G162" i="2"/>
  <c r="F162" i="2"/>
  <c r="E162" i="2"/>
  <c r="D162" i="2"/>
  <c r="N161" i="2"/>
  <c r="N162" i="2" s="1"/>
  <c r="N155" i="2"/>
  <c r="M155" i="2"/>
  <c r="L155" i="2"/>
  <c r="K155" i="2"/>
  <c r="J155" i="2"/>
  <c r="I155" i="2"/>
  <c r="H155" i="2"/>
  <c r="G155" i="2"/>
  <c r="F155" i="2"/>
  <c r="E155" i="2"/>
  <c r="D155" i="2"/>
  <c r="N148" i="2"/>
  <c r="M148" i="2"/>
  <c r="L148" i="2"/>
  <c r="K148" i="2"/>
  <c r="J148" i="2"/>
  <c r="I148" i="2"/>
  <c r="H148" i="2"/>
  <c r="G148" i="2"/>
  <c r="F148" i="2"/>
  <c r="E148" i="2"/>
  <c r="D148" i="2"/>
  <c r="N133" i="2"/>
  <c r="M133" i="2"/>
  <c r="L133" i="2"/>
  <c r="K133" i="2"/>
  <c r="J133" i="2"/>
  <c r="I133" i="2"/>
  <c r="H133" i="2"/>
  <c r="G133" i="2"/>
  <c r="F133" i="2"/>
  <c r="E133" i="2"/>
  <c r="D133" i="2"/>
  <c r="N116" i="2"/>
  <c r="M116" i="2"/>
  <c r="L116" i="2"/>
  <c r="K116" i="2"/>
  <c r="J116" i="2"/>
  <c r="I116" i="2"/>
  <c r="H116" i="2"/>
  <c r="G116" i="2"/>
  <c r="F116" i="2"/>
  <c r="E116" i="2"/>
  <c r="D116" i="2"/>
  <c r="M92" i="2"/>
  <c r="L92" i="2"/>
  <c r="K92" i="2"/>
  <c r="J92" i="2"/>
  <c r="I92" i="2"/>
  <c r="H92" i="2"/>
  <c r="G92" i="2"/>
  <c r="F92" i="2"/>
  <c r="E92" i="2"/>
  <c r="D92" i="2"/>
  <c r="N83" i="2"/>
  <c r="N92" i="2" s="1"/>
  <c r="N82" i="2"/>
  <c r="N77" i="2"/>
  <c r="M77" i="2"/>
  <c r="L77" i="2"/>
  <c r="K77" i="2"/>
  <c r="J77" i="2"/>
  <c r="I77" i="2"/>
  <c r="H77" i="2"/>
  <c r="G77" i="2"/>
  <c r="F77" i="2"/>
  <c r="E77" i="2"/>
  <c r="D77" i="2"/>
  <c r="N72" i="2"/>
  <c r="M72" i="2"/>
  <c r="L72" i="2"/>
  <c r="K72" i="2"/>
  <c r="J72" i="2"/>
  <c r="I72" i="2"/>
  <c r="H72" i="2"/>
  <c r="G72" i="2"/>
  <c r="F72" i="2"/>
  <c r="E72" i="2"/>
  <c r="D72" i="2"/>
  <c r="M57" i="2"/>
  <c r="L57" i="2"/>
  <c r="K57" i="2"/>
  <c r="J57" i="2"/>
  <c r="H57" i="2"/>
  <c r="G57" i="2"/>
  <c r="F57" i="2"/>
  <c r="E57" i="2"/>
  <c r="D57" i="2"/>
  <c r="I50" i="2"/>
  <c r="N50" i="2" s="1"/>
  <c r="N57" i="2" s="1"/>
  <c r="I49" i="2"/>
  <c r="N27" i="2"/>
  <c r="N36" i="2" s="1"/>
  <c r="N26" i="2"/>
  <c r="N20" i="2"/>
  <c r="N19" i="2"/>
  <c r="E18" i="2"/>
  <c r="D18" i="2"/>
  <c r="N10" i="2"/>
  <c r="N9" i="2"/>
  <c r="N186" i="2" l="1"/>
  <c r="N187" i="2"/>
  <c r="N202" i="2" s="1"/>
  <c r="I57" i="2"/>
</calcChain>
</file>

<file path=xl/sharedStrings.xml><?xml version="1.0" encoding="utf-8"?>
<sst xmlns="http://schemas.openxmlformats.org/spreadsheetml/2006/main" count="466" uniqueCount="50">
  <si>
    <t>GASTO DE ACTIVIDAD CONCERTADA - POR CENTRO CONCERTADO Y AREA SANITARIA</t>
  </si>
  <si>
    <t>I.D.C.Q.</t>
  </si>
  <si>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</si>
  <si>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</si>
  <si>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</si>
  <si>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</si>
  <si>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</si>
  <si>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</si>
  <si>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</si>
  <si>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</si>
  <si>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</si>
  <si>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</si>
  <si>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</si>
  <si>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H.R.ALBERCA</t>
  </si>
  <si>
    <t>TOTAL</t>
  </si>
  <si>
    <t>Hospitalizacion</t>
  </si>
  <si>
    <t>Importe</t>
  </si>
  <si>
    <t>RHB ingresados</t>
  </si>
  <si>
    <t>Procedimientos Quirúrgicos LE</t>
  </si>
  <si>
    <t>Procedimientos Quirúrgicos URG</t>
  </si>
  <si>
    <t>Procedimientos Diagnósticos (Delfos)</t>
  </si>
  <si>
    <t>Salud Bucodental Discapacitados</t>
  </si>
  <si>
    <t>Actividad(Nº pac)</t>
  </si>
  <si>
    <t>CLINICA SAN JOSE</t>
  </si>
  <si>
    <t xml:space="preserve">Radiologia </t>
  </si>
  <si>
    <t>HOSPITAL MOLINA</t>
  </si>
  <si>
    <t>Urgencias  (CANON)</t>
  </si>
  <si>
    <t>Consultas</t>
  </si>
  <si>
    <t>Consultas H.MM</t>
  </si>
  <si>
    <t>HOSPITAL MESA DEL CASTILLO</t>
  </si>
  <si>
    <t>CLINICA S.FELIPE DEL MEDIT.</t>
  </si>
  <si>
    <t>Estancias (Salud Mental)</t>
  </si>
  <si>
    <t>HOSPITAL PERPETUO SOCORRO</t>
  </si>
  <si>
    <t>C M  VIRGEN DE LA CARIDAD</t>
  </si>
  <si>
    <t>SANTO HOSPITAL DE CARIDAD</t>
  </si>
  <si>
    <t>Camara Hiperbárica</t>
  </si>
  <si>
    <t>Camara Hiperbárica - tratamiento urgencias</t>
  </si>
  <si>
    <t>C M  VIRGEN DEL ALCAZAR</t>
  </si>
  <si>
    <t>CLINICA BERNAL</t>
  </si>
  <si>
    <t>HOSPITAL REAL PIEDAD</t>
  </si>
  <si>
    <t>RESIDENCIA LOS ALMENDROS</t>
  </si>
  <si>
    <t>R. VILLADEMAR</t>
  </si>
  <si>
    <t>ASTUS</t>
  </si>
  <si>
    <t>RHB - Parálisis cerebral</t>
  </si>
  <si>
    <t>Urgencias</t>
  </si>
  <si>
    <t>RHB Parálisis cerebral(Astus)</t>
  </si>
  <si>
    <t>Consultas H.M.M.(H.Molina)</t>
  </si>
  <si>
    <t>Radiologia Simple</t>
  </si>
  <si>
    <t>Fuente SAP y Pin</t>
  </si>
  <si>
    <t>RESUMEN ANUAL GASTO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</si>
</sst>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\ _€_-;\-* #,##0\ _€_-;_-* &quot;-&quot;??\ _€_-;_-@_-"/>
    <numFmt numFmtId="167" formatCode="_-* #,##0.00\ [$€-C0A]_-;\-* #,##0.00\ [$€-C0A]_-;_-* &quot;-&quot;??\ [$€-C0A]_-;_-@_-"/>
    <numFmt numFmtId="168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9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14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4" fontId="11" fillId="5" borderId="25" applyNumberFormat="0" applyProtection="0">
      <alignment horizontal="left" vertical="center" indent="1"/>
    </xf>
    <xf numFmtId="0" fontId="12" fillId="6" borderId="26" applyBorder="0"/>
    <xf numFmtId="4" fontId="11" fillId="5" borderId="25" applyNumberFormat="0" applyProtection="0">
      <alignment horizontal="left" vertical="center" indent="1"/>
    </xf>
    <xf numFmtId="4" fontId="11" fillId="7" borderId="25" applyNumberFormat="0" applyProtection="0">
      <alignment horizontal="right" vertical="center"/>
    </xf>
    <xf numFmtId="4" fontId="11" fillId="8" borderId="25" applyNumberFormat="0" applyProtection="0">
      <alignment horizontal="left" vertical="center" indent="1"/>
    </xf>
    <xf numFmtId="4" fontId="11" fillId="9" borderId="25" applyNumberFormat="0" applyProtection="0">
      <alignment vertical="center"/>
    </xf>
    <xf numFmtId="4" fontId="17" fillId="10" borderId="25" applyNumberFormat="0" applyProtection="0">
      <alignment horizontal="right" vertical="center"/>
    </xf>
    <xf numFmtId="0" fontId="11" fillId="11" borderId="25" applyNumberFormat="0" applyProtection="0">
      <alignment horizontal="left" vertical="center" indent="1"/>
    </xf>
    <xf numFmtId="4" fontId="11" fillId="0" borderId="25" applyNumberFormat="0" applyProtection="0">
      <alignment horizontal="right" vertical="center"/>
    </xf>
    <xf numFmtId="0" fontId="11" fillId="12" borderId="25" applyNumberFormat="0" applyProtection="0">
      <alignment horizontal="left" vertical="center" indent="1"/>
    </xf>
    <xf numFmtId="0" fontId="11" fillId="13" borderId="25" applyNumberFormat="0" applyProtection="0">
      <alignment horizontal="left" vertical="center" indent="1"/>
    </xf>
    <xf numFmtId="0" fontId="11" fillId="14" borderId="25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/>
    <xf numFmtId="0" fontId="7" fillId="0" borderId="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" fontId="3" fillId="3" borderId="13" xfId="1" applyNumberFormat="1" applyFont="1" applyFill="1" applyBorder="1"/>
    <xf numFmtId="1" fontId="3" fillId="3" borderId="14" xfId="1" applyNumberFormat="1" applyFont="1" applyFill="1" applyBorder="1"/>
    <xf numFmtId="1" fontId="3" fillId="3" borderId="15" xfId="0" applyNumberFormat="1" applyFont="1" applyFill="1" applyBorder="1"/>
    <xf numFmtId="164" fontId="3" fillId="4" borderId="16" xfId="1" applyFont="1" applyFill="1" applyBorder="1"/>
    <xf numFmtId="164" fontId="3" fillId="4" borderId="17" xfId="1" applyFont="1" applyFill="1" applyBorder="1"/>
    <xf numFmtId="164" fontId="3" fillId="4" borderId="18" xfId="0" applyNumberFormat="1" applyFont="1" applyFill="1" applyBorder="1"/>
    <xf numFmtId="0" fontId="3" fillId="0" borderId="0" xfId="0" applyFont="1" applyFill="1"/>
    <xf numFmtId="0" fontId="11" fillId="0" borderId="0" xfId="0" applyFont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" fontId="3" fillId="3" borderId="14" xfId="0" applyNumberFormat="1" applyFont="1" applyFill="1" applyBorder="1"/>
    <xf numFmtId="0" fontId="3" fillId="4" borderId="17" xfId="0" applyFont="1" applyFill="1" applyBorder="1"/>
    <xf numFmtId="0" fontId="5" fillId="0" borderId="0" xfId="0" applyFont="1" applyFill="1"/>
    <xf numFmtId="0" fontId="8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Fill="1"/>
    <xf numFmtId="3" fontId="3" fillId="0" borderId="13" xfId="1" applyNumberFormat="1" applyFont="1" applyFill="1" applyBorder="1"/>
    <xf numFmtId="0" fontId="13" fillId="0" borderId="0" xfId="0" applyFont="1" applyFill="1"/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" fontId="5" fillId="0" borderId="0" xfId="0" applyNumberFormat="1" applyFont="1"/>
    <xf numFmtId="3" fontId="3" fillId="0" borderId="14" xfId="1" applyNumberFormat="1" applyFont="1" applyFill="1" applyBorder="1"/>
    <xf numFmtId="0" fontId="8" fillId="2" borderId="7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11" fillId="0" borderId="0" xfId="0" applyFont="1" applyFill="1" applyBorder="1"/>
    <xf numFmtId="0" fontId="11" fillId="0" borderId="0" xfId="0" applyFont="1" applyBorder="1"/>
    <xf numFmtId="0" fontId="19" fillId="0" borderId="0" xfId="0" applyFont="1" applyFill="1"/>
    <xf numFmtId="0" fontId="19" fillId="0" borderId="0" xfId="0" applyFont="1"/>
    <xf numFmtId="168" fontId="3" fillId="0" borderId="24" xfId="0" applyNumberFormat="1" applyFont="1" applyBorder="1"/>
    <xf numFmtId="164" fontId="3" fillId="0" borderId="24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5" fillId="0" borderId="0" xfId="1" applyFont="1"/>
    <xf numFmtId="164" fontId="5" fillId="0" borderId="0" xfId="1" applyFont="1" applyFill="1"/>
    <xf numFmtId="0" fontId="8" fillId="2" borderId="20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" fontId="3" fillId="0" borderId="0" xfId="0" applyNumberFormat="1" applyFont="1"/>
    <xf numFmtId="2" fontId="5" fillId="0" borderId="0" xfId="0" applyNumberFormat="1" applyFont="1" applyFill="1"/>
    <xf numFmtId="0" fontId="3" fillId="3" borderId="23" xfId="0" applyFont="1" applyFill="1" applyBorder="1" applyAlignment="1">
      <alignment horizontal="center" vertical="center" wrapText="1"/>
    </xf>
    <xf numFmtId="164" fontId="3" fillId="4" borderId="27" xfId="1" applyFont="1" applyFill="1" applyBorder="1"/>
    <xf numFmtId="164" fontId="3" fillId="0" borderId="0" xfId="0" applyNumberFormat="1" applyFont="1" applyBorder="1"/>
    <xf numFmtId="164" fontId="0" fillId="0" borderId="0" xfId="0" applyNumberFormat="1" applyBorder="1"/>
    <xf numFmtId="164" fontId="3" fillId="0" borderId="0" xfId="0" applyNumberFormat="1" applyFont="1"/>
    <xf numFmtId="166" fontId="3" fillId="0" borderId="0" xfId="0" applyNumberFormat="1" applyFont="1" applyBorder="1"/>
    <xf numFmtId="1" fontId="18" fillId="3" borderId="14" xfId="1" applyNumberFormat="1" applyFont="1" applyFill="1" applyBorder="1"/>
    <xf numFmtId="164" fontId="18" fillId="4" borderId="17" xfId="1" applyFont="1" applyFill="1" applyBorder="1"/>
    <xf numFmtId="0" fontId="16" fillId="0" borderId="0" xfId="0" applyNumberFormat="1" applyFont="1" applyFill="1" applyBorder="1"/>
    <xf numFmtId="167" fontId="15" fillId="0" borderId="0" xfId="0" applyNumberFormat="1" applyFont="1" applyFill="1" applyBorder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44" fontId="0" fillId="0" borderId="0" xfId="0" applyNumberFormat="1"/>
    <xf numFmtId="0" fontId="8" fillId="2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44" fontId="3" fillId="0" borderId="0" xfId="0" applyNumberFormat="1" applyFont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 vertical="center"/>
    </xf>
  </cellXfs>
  <cellStyles count="19">
    <cellStyle name="Euro" xfId="1"/>
    <cellStyle name="Millares 2" xfId="16"/>
    <cellStyle name="Millares 3" xfId="2"/>
    <cellStyle name="Moneda 2" xfId="18"/>
    <cellStyle name="Normal" xfId="0" builtinId="0"/>
    <cellStyle name="Normal 2" xfId="3"/>
    <cellStyle name="Normal 2 2" xfId="17"/>
    <cellStyle name="SAPBEXaggData" xfId="9"/>
    <cellStyle name="SAPBEXaggItem" xfId="8"/>
    <cellStyle name="SAPBEXchaText" xfId="6"/>
    <cellStyle name="SAPBEXformats" xfId="7"/>
    <cellStyle name="SAPBEXHLevel0" xfId="11"/>
    <cellStyle name="SAPBEXHLevel1" xfId="13"/>
    <cellStyle name="SAPBEXHLevel2" xfId="14"/>
    <cellStyle name="SAPBEXHLevel3" xfId="15"/>
    <cellStyle name="SAPBEXItemHeader" xfId="5"/>
    <cellStyle name="SAPBEXstdData" xfId="12"/>
    <cellStyle name="SAPBEXstdItem" xfId="4"/>
    <cellStyle name="SAPBEXundefined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tabSelected="1" workbookViewId="0">
      <selection activeCell="E4" sqref="E4"/>
    </sheetView>
  </sheetViews>
  <sheetFormatPr baseColWidth="10" defaultRowHeight="15" x14ac:dyDescent="0.25"/>
  <cols>
    <col min="1" max="1" width="48.85546875" style="1" bestFit="1" customWidth="1"/>
    <col min="2" max="2" width="17.7109375" style="1" customWidth="1"/>
    <col min="3" max="3" width="11.42578125" style="1"/>
    <col min="4" max="4" width="14.85546875" style="1" bestFit="1" customWidth="1"/>
    <col min="5" max="5" width="17.5703125" style="1" customWidth="1"/>
    <col min="6" max="6" width="16.7109375" style="1" customWidth="1"/>
    <col min="7" max="7" width="14.42578125" style="1" customWidth="1"/>
    <col min="8" max="8" width="15.42578125" style="1" customWidth="1"/>
    <col min="9" max="9" width="17.5703125" style="1" customWidth="1"/>
    <col min="10" max="10" width="17.140625" style="1" customWidth="1"/>
    <col min="11" max="11" width="17.85546875" style="1" customWidth="1"/>
    <col min="12" max="12" width="15.5703125" style="1" customWidth="1"/>
    <col min="13" max="13" width="16.140625" style="1" customWidth="1"/>
    <col min="14" max="14" width="15.5703125" style="1" bestFit="1" customWidth="1"/>
    <col min="15" max="16384" width="11.42578125" style="1"/>
  </cols>
  <sheetData>
    <row r="1" spans="1:18" ht="15.75" thickBot="1" x14ac:dyDescent="0.3"/>
    <row r="2" spans="1:18" ht="18.75" thickBot="1" x14ac:dyDescent="0.3">
      <c r="B2" s="115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P2" s="13"/>
      <c r="Q2" s="13"/>
      <c r="R2" s="2"/>
    </row>
    <row r="3" spans="1:18" x14ac:dyDescent="0.25">
      <c r="B3" s="4"/>
      <c r="C3" s="19"/>
      <c r="P3" s="13"/>
      <c r="Q3" s="13"/>
      <c r="R3" s="2"/>
    </row>
    <row r="4" spans="1:18" ht="18.75" thickBot="1" x14ac:dyDescent="0.3">
      <c r="B4" s="118">
        <v>2019</v>
      </c>
      <c r="C4" s="25"/>
      <c r="P4" s="13"/>
      <c r="Q4" s="13"/>
      <c r="R4" s="2"/>
    </row>
    <row r="5" spans="1:18" ht="15.75" thickBot="1" x14ac:dyDescent="0.3">
      <c r="B5" s="5"/>
      <c r="C5" s="5"/>
      <c r="P5" s="13"/>
      <c r="Q5" s="13"/>
      <c r="R5" s="2"/>
    </row>
    <row r="6" spans="1:18" ht="15.75" thickBot="1" x14ac:dyDescent="0.3">
      <c r="A6" s="101" t="s">
        <v>1</v>
      </c>
      <c r="B6" s="6" t="s">
        <v>2</v>
      </c>
      <c r="C6" s="6" t="s">
        <v>3</v>
      </c>
      <c r="D6" s="26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8" t="s">
        <v>13</v>
      </c>
      <c r="N6" s="28" t="s">
        <v>14</v>
      </c>
      <c r="P6" s="13"/>
      <c r="Q6" s="13"/>
      <c r="R6" s="2"/>
    </row>
    <row r="7" spans="1:18" x14ac:dyDescent="0.25">
      <c r="A7" s="102"/>
      <c r="B7" s="86" t="s">
        <v>15</v>
      </c>
      <c r="C7" s="21" t="s">
        <v>2</v>
      </c>
      <c r="D7" s="7">
        <v>3255</v>
      </c>
      <c r="E7" s="8">
        <v>0</v>
      </c>
      <c r="F7" s="8">
        <v>0</v>
      </c>
      <c r="G7" s="8">
        <v>0</v>
      </c>
      <c r="H7" s="8">
        <v>0</v>
      </c>
      <c r="I7" s="8">
        <v>33</v>
      </c>
      <c r="J7" s="8">
        <v>3007</v>
      </c>
      <c r="K7" s="8">
        <v>4</v>
      </c>
      <c r="L7" s="8">
        <v>0</v>
      </c>
      <c r="M7" s="29">
        <v>0</v>
      </c>
      <c r="N7" s="9">
        <v>6299</v>
      </c>
      <c r="P7" s="13"/>
      <c r="Q7" s="13"/>
      <c r="R7" s="2"/>
    </row>
    <row r="8" spans="1:18" ht="15.75" thickBot="1" x14ac:dyDescent="0.3">
      <c r="A8" s="102"/>
      <c r="B8" s="87"/>
      <c r="C8" s="22" t="s">
        <v>16</v>
      </c>
      <c r="D8" s="10">
        <v>302892.21000000002</v>
      </c>
      <c r="E8" s="11">
        <v>0</v>
      </c>
      <c r="F8" s="11">
        <v>0</v>
      </c>
      <c r="G8" s="11">
        <v>0</v>
      </c>
      <c r="H8" s="11">
        <v>0</v>
      </c>
      <c r="I8" s="11">
        <v>3022.38</v>
      </c>
      <c r="J8" s="11">
        <v>263156.73</v>
      </c>
      <c r="K8" s="11">
        <v>537.12</v>
      </c>
      <c r="L8" s="11">
        <v>0</v>
      </c>
      <c r="M8" s="30">
        <v>0</v>
      </c>
      <c r="N8" s="12">
        <v>569608.43999999994</v>
      </c>
      <c r="P8" s="13"/>
      <c r="Q8" s="13"/>
      <c r="R8" s="2"/>
    </row>
    <row r="9" spans="1:18" x14ac:dyDescent="0.25">
      <c r="A9" s="102"/>
      <c r="B9" s="86" t="s">
        <v>17</v>
      </c>
      <c r="C9" s="21" t="s">
        <v>2</v>
      </c>
      <c r="D9" s="7"/>
      <c r="E9" s="8"/>
      <c r="F9" s="8"/>
      <c r="G9" s="8"/>
      <c r="H9" s="8"/>
      <c r="I9" s="8"/>
      <c r="J9" s="8">
        <v>130</v>
      </c>
      <c r="K9" s="8"/>
      <c r="L9" s="8"/>
      <c r="M9" s="29"/>
      <c r="N9" s="9">
        <f t="shared" ref="N9:N10" si="0">D9+E9+F9+G9+H9+I9+J9+K9+L9+M9</f>
        <v>130</v>
      </c>
      <c r="O9" s="31"/>
      <c r="P9" s="13"/>
      <c r="Q9" s="13"/>
      <c r="R9" s="13"/>
    </row>
    <row r="10" spans="1:18" ht="15.75" thickBot="1" x14ac:dyDescent="0.3">
      <c r="A10" s="102"/>
      <c r="B10" s="87"/>
      <c r="C10" s="22" t="s">
        <v>16</v>
      </c>
      <c r="D10" s="10"/>
      <c r="E10" s="11"/>
      <c r="F10" s="11"/>
      <c r="G10" s="11"/>
      <c r="H10" s="11"/>
      <c r="I10" s="11"/>
      <c r="J10" s="11">
        <v>466.7</v>
      </c>
      <c r="K10" s="11"/>
      <c r="L10" s="11"/>
      <c r="M10" s="30"/>
      <c r="N10" s="12">
        <f t="shared" si="0"/>
        <v>466.7</v>
      </c>
      <c r="P10" s="13"/>
      <c r="Q10" s="13"/>
      <c r="R10" s="2"/>
    </row>
    <row r="11" spans="1:18" x14ac:dyDescent="0.25">
      <c r="A11" s="102"/>
      <c r="B11" s="86" t="s">
        <v>18</v>
      </c>
      <c r="C11" s="21" t="s">
        <v>2</v>
      </c>
      <c r="D11" s="7">
        <v>1800</v>
      </c>
      <c r="E11" s="8">
        <v>16</v>
      </c>
      <c r="F11" s="8">
        <v>9</v>
      </c>
      <c r="G11" s="8">
        <v>66</v>
      </c>
      <c r="H11" s="8">
        <v>2</v>
      </c>
      <c r="I11" s="8">
        <v>407</v>
      </c>
      <c r="J11" s="8">
        <v>2879</v>
      </c>
      <c r="K11" s="8">
        <v>45</v>
      </c>
      <c r="L11" s="8">
        <v>0</v>
      </c>
      <c r="M11" s="29"/>
      <c r="N11" s="29">
        <v>5224</v>
      </c>
      <c r="P11" s="13"/>
      <c r="Q11" s="13"/>
      <c r="R11" s="2"/>
    </row>
    <row r="12" spans="1:18" ht="15.75" thickBot="1" x14ac:dyDescent="0.3">
      <c r="A12" s="102"/>
      <c r="B12" s="87"/>
      <c r="C12" s="22" t="s">
        <v>16</v>
      </c>
      <c r="D12" s="10">
        <v>1730826.41</v>
      </c>
      <c r="E12" s="11">
        <v>23523.96</v>
      </c>
      <c r="F12" s="11">
        <v>11486.52</v>
      </c>
      <c r="G12" s="11">
        <v>68340.17</v>
      </c>
      <c r="H12" s="11">
        <v>2236.2399999999998</v>
      </c>
      <c r="I12" s="11">
        <v>227220.4</v>
      </c>
      <c r="J12" s="11">
        <v>1300147.07</v>
      </c>
      <c r="K12" s="11">
        <v>26130.53</v>
      </c>
      <c r="L12" s="11">
        <v>0</v>
      </c>
      <c r="M12" s="30"/>
      <c r="N12" s="12">
        <v>3389911.3</v>
      </c>
      <c r="P12" s="13"/>
      <c r="Q12" s="13"/>
      <c r="R12" s="2"/>
    </row>
    <row r="13" spans="1:18" x14ac:dyDescent="0.25">
      <c r="A13" s="102"/>
      <c r="B13" s="86" t="s">
        <v>19</v>
      </c>
      <c r="C13" s="21" t="s">
        <v>2</v>
      </c>
      <c r="D13" s="7">
        <v>0</v>
      </c>
      <c r="E13" s="8">
        <v>2</v>
      </c>
      <c r="F13" s="8">
        <v>1</v>
      </c>
      <c r="G13" s="8">
        <v>0</v>
      </c>
      <c r="H13" s="8">
        <v>0</v>
      </c>
      <c r="I13" s="8">
        <v>0</v>
      </c>
      <c r="J13" s="8">
        <v>1</v>
      </c>
      <c r="K13" s="8">
        <v>1</v>
      </c>
      <c r="L13" s="8">
        <v>0</v>
      </c>
      <c r="M13" s="29"/>
      <c r="N13" s="29">
        <v>5</v>
      </c>
      <c r="P13" s="13"/>
      <c r="Q13" s="13"/>
      <c r="R13" s="2"/>
    </row>
    <row r="14" spans="1:18" ht="15.75" thickBot="1" x14ac:dyDescent="0.3">
      <c r="A14" s="102"/>
      <c r="B14" s="87"/>
      <c r="C14" s="22" t="s">
        <v>16</v>
      </c>
      <c r="D14" s="10">
        <v>0</v>
      </c>
      <c r="E14" s="11">
        <v>4864.92</v>
      </c>
      <c r="F14" s="11">
        <v>1405.93</v>
      </c>
      <c r="G14" s="11">
        <v>0</v>
      </c>
      <c r="H14" s="11">
        <v>0</v>
      </c>
      <c r="I14" s="11">
        <v>0</v>
      </c>
      <c r="J14" s="11">
        <v>1898.26</v>
      </c>
      <c r="K14" s="11">
        <v>1898.26</v>
      </c>
      <c r="L14" s="11">
        <v>0</v>
      </c>
      <c r="M14" s="30"/>
      <c r="N14" s="12">
        <v>10067.370000000001</v>
      </c>
      <c r="P14" s="13"/>
      <c r="Q14" s="13"/>
      <c r="R14" s="2"/>
    </row>
    <row r="15" spans="1:18" x14ac:dyDescent="0.25">
      <c r="A15" s="102"/>
      <c r="B15" s="86" t="s">
        <v>20</v>
      </c>
      <c r="C15" s="21" t="s">
        <v>2</v>
      </c>
      <c r="D15" s="7">
        <v>2635</v>
      </c>
      <c r="E15" s="8">
        <v>0</v>
      </c>
      <c r="F15" s="8">
        <v>716</v>
      </c>
      <c r="G15" s="8">
        <v>441</v>
      </c>
      <c r="H15" s="8">
        <v>529</v>
      </c>
      <c r="I15" s="8">
        <v>1245</v>
      </c>
      <c r="J15" s="8">
        <v>2961</v>
      </c>
      <c r="K15" s="8">
        <v>7</v>
      </c>
      <c r="L15" s="8">
        <v>171</v>
      </c>
      <c r="M15" s="29"/>
      <c r="N15" s="29">
        <v>8705</v>
      </c>
      <c r="P15" s="13"/>
      <c r="Q15" s="13"/>
      <c r="R15" s="2"/>
    </row>
    <row r="16" spans="1:18" ht="15.75" thickBot="1" x14ac:dyDescent="0.3">
      <c r="A16" s="102"/>
      <c r="B16" s="87"/>
      <c r="C16" s="22" t="s">
        <v>16</v>
      </c>
      <c r="D16" s="10">
        <v>240418.74</v>
      </c>
      <c r="E16" s="11">
        <v>0</v>
      </c>
      <c r="F16" s="11">
        <v>157105</v>
      </c>
      <c r="G16" s="11">
        <v>65820.539999999994</v>
      </c>
      <c r="H16" s="11">
        <v>38693.9</v>
      </c>
      <c r="I16" s="11">
        <v>92153.08</v>
      </c>
      <c r="J16" s="11">
        <v>266767.05</v>
      </c>
      <c r="K16" s="11">
        <v>487.84</v>
      </c>
      <c r="L16" s="11">
        <v>12164.94</v>
      </c>
      <c r="M16" s="30"/>
      <c r="N16" s="12">
        <v>873611.09</v>
      </c>
      <c r="P16" s="13"/>
      <c r="Q16" s="13"/>
      <c r="R16" s="2"/>
    </row>
    <row r="17" spans="1:18" ht="24" x14ac:dyDescent="0.25">
      <c r="A17" s="102"/>
      <c r="B17" s="111" t="s">
        <v>21</v>
      </c>
      <c r="C17" s="21" t="s">
        <v>22</v>
      </c>
      <c r="D17" s="7">
        <v>4</v>
      </c>
      <c r="E17" s="8">
        <v>22</v>
      </c>
      <c r="F17" s="8"/>
      <c r="G17" s="8"/>
      <c r="H17" s="8"/>
      <c r="I17" s="8"/>
      <c r="J17" s="8">
        <v>2</v>
      </c>
      <c r="K17" s="8"/>
      <c r="L17" s="8"/>
      <c r="M17" s="29"/>
      <c r="N17" s="9">
        <v>28</v>
      </c>
      <c r="O17" s="31"/>
      <c r="P17" s="13"/>
      <c r="Q17" s="13"/>
      <c r="R17" s="13"/>
    </row>
    <row r="18" spans="1:18" ht="15.75" thickBot="1" x14ac:dyDescent="0.3">
      <c r="A18" s="102"/>
      <c r="B18" s="112"/>
      <c r="C18" s="22" t="s">
        <v>16</v>
      </c>
      <c r="D18" s="10">
        <f>136+4250+3975</f>
        <v>8361</v>
      </c>
      <c r="E18" s="11">
        <f>22807+29369+9748</f>
        <v>61924</v>
      </c>
      <c r="F18" s="11"/>
      <c r="G18" s="11"/>
      <c r="H18" s="11"/>
      <c r="I18" s="11"/>
      <c r="J18" s="11">
        <v>7004</v>
      </c>
      <c r="K18" s="11"/>
      <c r="L18" s="11"/>
      <c r="M18" s="30"/>
      <c r="N18" s="12">
        <v>77289</v>
      </c>
      <c r="P18" s="13"/>
      <c r="Q18" s="13"/>
      <c r="R18" s="2"/>
    </row>
    <row r="19" spans="1:18" x14ac:dyDescent="0.25">
      <c r="A19" s="102"/>
      <c r="B19" s="91" t="s">
        <v>27</v>
      </c>
      <c r="C19" s="21" t="s">
        <v>2</v>
      </c>
      <c r="D19" s="7"/>
      <c r="E19" s="8"/>
      <c r="F19" s="8"/>
      <c r="G19" s="8"/>
      <c r="H19" s="8"/>
      <c r="I19" s="8"/>
      <c r="J19" s="8"/>
      <c r="K19" s="8">
        <v>92</v>
      </c>
      <c r="L19" s="8"/>
      <c r="M19" s="29"/>
      <c r="N19" s="9">
        <f t="shared" ref="N19:N20" si="1">D19+E19+F19+G19+H19+I19+J19+K19+L19+M19</f>
        <v>92</v>
      </c>
      <c r="O19" s="31"/>
      <c r="P19" s="13"/>
      <c r="Q19" s="13"/>
      <c r="R19" s="13"/>
    </row>
    <row r="20" spans="1:18" ht="15.75" thickBot="1" x14ac:dyDescent="0.3">
      <c r="A20" s="102"/>
      <c r="B20" s="92"/>
      <c r="C20" s="22" t="s">
        <v>16</v>
      </c>
      <c r="D20" s="10"/>
      <c r="E20" s="11"/>
      <c r="F20" s="11"/>
      <c r="G20" s="11"/>
      <c r="H20" s="11"/>
      <c r="I20" s="11"/>
      <c r="J20" s="11"/>
      <c r="K20" s="11">
        <v>2760</v>
      </c>
      <c r="L20" s="11"/>
      <c r="M20" s="30"/>
      <c r="N20" s="12">
        <f t="shared" si="1"/>
        <v>2760</v>
      </c>
      <c r="O20" s="31"/>
      <c r="P20" s="13"/>
      <c r="Q20" s="13"/>
      <c r="R20" s="13"/>
    </row>
    <row r="21" spans="1:18" ht="15.75" thickBot="1" x14ac:dyDescent="0.3">
      <c r="A21" s="103"/>
      <c r="B21" s="32" t="s">
        <v>14</v>
      </c>
      <c r="C21" s="33" t="s">
        <v>16</v>
      </c>
      <c r="D21" s="34">
        <f>D8+D10+D12+D14+D16+D18+D20</f>
        <v>2282498.36</v>
      </c>
      <c r="E21" s="34">
        <f t="shared" ref="E21:N21" si="2">E8+E10+E12+E14+E16+E18+E20</f>
        <v>90312.88</v>
      </c>
      <c r="F21" s="34">
        <f t="shared" si="2"/>
        <v>169997.45</v>
      </c>
      <c r="G21" s="34">
        <f t="shared" si="2"/>
        <v>134160.71</v>
      </c>
      <c r="H21" s="34">
        <f t="shared" si="2"/>
        <v>40930.14</v>
      </c>
      <c r="I21" s="34">
        <f t="shared" si="2"/>
        <v>322395.86</v>
      </c>
      <c r="J21" s="34">
        <f t="shared" si="2"/>
        <v>1839439.81</v>
      </c>
      <c r="K21" s="34">
        <f t="shared" si="2"/>
        <v>31813.749999999996</v>
      </c>
      <c r="L21" s="34">
        <f t="shared" si="2"/>
        <v>12164.94</v>
      </c>
      <c r="M21" s="34">
        <f t="shared" si="2"/>
        <v>0</v>
      </c>
      <c r="N21" s="34">
        <f t="shared" si="2"/>
        <v>4923713.8999999994</v>
      </c>
      <c r="O21" s="35"/>
      <c r="P21" s="36"/>
      <c r="Q21" s="36"/>
      <c r="R21" s="37"/>
    </row>
    <row r="22" spans="1:18" ht="15.75" thickBot="1" x14ac:dyDescent="0.3">
      <c r="B22" s="38"/>
      <c r="C22" s="39"/>
      <c r="P22" s="13"/>
      <c r="Q22" s="13"/>
      <c r="R22" s="2"/>
    </row>
    <row r="23" spans="1:18" ht="15.75" thickBot="1" x14ac:dyDescent="0.3">
      <c r="A23" s="101" t="s">
        <v>23</v>
      </c>
      <c r="B23" s="6" t="s">
        <v>2</v>
      </c>
      <c r="C23" s="6" t="s">
        <v>3</v>
      </c>
      <c r="D23" s="26" t="s">
        <v>4</v>
      </c>
      <c r="E23" s="27" t="s">
        <v>5</v>
      </c>
      <c r="F23" s="27" t="s">
        <v>6</v>
      </c>
      <c r="G23" s="27" t="s">
        <v>7</v>
      </c>
      <c r="H23" s="27" t="s">
        <v>8</v>
      </c>
      <c r="I23" s="27" t="s">
        <v>9</v>
      </c>
      <c r="J23" s="27" t="s">
        <v>10</v>
      </c>
      <c r="K23" s="27" t="s">
        <v>11</v>
      </c>
      <c r="L23" s="27" t="s">
        <v>12</v>
      </c>
      <c r="M23" s="28" t="s">
        <v>13</v>
      </c>
      <c r="N23" s="28" t="s">
        <v>14</v>
      </c>
      <c r="P23" s="13"/>
      <c r="Q23" s="13"/>
      <c r="R23" s="2"/>
    </row>
    <row r="24" spans="1:18" x14ac:dyDescent="0.25">
      <c r="A24" s="102"/>
      <c r="B24" s="86" t="s">
        <v>15</v>
      </c>
      <c r="C24" s="21" t="s">
        <v>2</v>
      </c>
      <c r="D24" s="7">
        <v>15297</v>
      </c>
      <c r="E24" s="8">
        <v>0</v>
      </c>
      <c r="F24" s="8">
        <v>0</v>
      </c>
      <c r="G24" s="8">
        <v>1</v>
      </c>
      <c r="H24" s="8">
        <v>0</v>
      </c>
      <c r="I24" s="8">
        <v>1961</v>
      </c>
      <c r="J24" s="8">
        <v>5853</v>
      </c>
      <c r="K24" s="8">
        <v>0</v>
      </c>
      <c r="L24" s="8">
        <v>28</v>
      </c>
      <c r="M24" s="29">
        <v>0</v>
      </c>
      <c r="N24" s="9">
        <v>23140</v>
      </c>
      <c r="P24" s="13"/>
      <c r="Q24" s="13"/>
      <c r="R24" s="2"/>
    </row>
    <row r="25" spans="1:18" ht="15.75" thickBot="1" x14ac:dyDescent="0.3">
      <c r="A25" s="102"/>
      <c r="B25" s="87"/>
      <c r="C25" s="22" t="s">
        <v>16</v>
      </c>
      <c r="D25" s="10">
        <v>1312825.74</v>
      </c>
      <c r="E25" s="11">
        <v>0</v>
      </c>
      <c r="F25" s="11">
        <v>0</v>
      </c>
      <c r="G25" s="11">
        <v>60</v>
      </c>
      <c r="H25" s="11">
        <v>0</v>
      </c>
      <c r="I25" s="11">
        <v>165018.15</v>
      </c>
      <c r="J25" s="11">
        <v>492529.95</v>
      </c>
      <c r="K25" s="11">
        <v>0</v>
      </c>
      <c r="L25" s="11">
        <v>2356.1999999999998</v>
      </c>
      <c r="M25" s="30">
        <v>0</v>
      </c>
      <c r="N25" s="12">
        <v>1972790.04</v>
      </c>
      <c r="P25" s="13"/>
      <c r="Q25" s="13"/>
      <c r="R25" s="2"/>
    </row>
    <row r="26" spans="1:18" x14ac:dyDescent="0.25">
      <c r="A26" s="102"/>
      <c r="B26" s="86" t="s">
        <v>17</v>
      </c>
      <c r="C26" s="21" t="s">
        <v>2</v>
      </c>
      <c r="D26" s="7">
        <v>3267</v>
      </c>
      <c r="E26" s="8"/>
      <c r="F26" s="8"/>
      <c r="G26" s="8"/>
      <c r="H26" s="8"/>
      <c r="I26" s="8">
        <v>649</v>
      </c>
      <c r="J26" s="8">
        <v>954</v>
      </c>
      <c r="K26" s="8"/>
      <c r="L26" s="8"/>
      <c r="M26" s="29"/>
      <c r="N26" s="9">
        <f>D26+E26+F26+G26+H26+I26+J26+K26+L26+M26</f>
        <v>4870</v>
      </c>
      <c r="O26" s="31"/>
      <c r="P26" s="13"/>
      <c r="Q26" s="13"/>
      <c r="R26" s="13"/>
    </row>
    <row r="27" spans="1:18" ht="15.75" thickBot="1" x14ac:dyDescent="0.3">
      <c r="A27" s="102"/>
      <c r="B27" s="87"/>
      <c r="C27" s="22" t="s">
        <v>16</v>
      </c>
      <c r="D27" s="10">
        <v>11728.53</v>
      </c>
      <c r="E27" s="11"/>
      <c r="F27" s="11"/>
      <c r="G27" s="11"/>
      <c r="H27" s="11"/>
      <c r="I27" s="11">
        <v>2329.91</v>
      </c>
      <c r="J27" s="11">
        <v>3424.86</v>
      </c>
      <c r="K27" s="11"/>
      <c r="L27" s="11"/>
      <c r="M27" s="30"/>
      <c r="N27" s="12">
        <f>D27+E27+F27+G27+H27+I27+J27+K27+L27+M27</f>
        <v>17483.3</v>
      </c>
      <c r="P27" s="13"/>
      <c r="Q27" s="13"/>
      <c r="R27" s="2"/>
    </row>
    <row r="28" spans="1:18" x14ac:dyDescent="0.25">
      <c r="A28" s="102"/>
      <c r="B28" s="86" t="s">
        <v>18</v>
      </c>
      <c r="C28" s="21" t="s">
        <v>2</v>
      </c>
      <c r="D28" s="7">
        <v>4862</v>
      </c>
      <c r="E28" s="8">
        <v>0</v>
      </c>
      <c r="F28" s="8">
        <v>172</v>
      </c>
      <c r="G28" s="8">
        <v>261</v>
      </c>
      <c r="H28" s="8">
        <v>5</v>
      </c>
      <c r="I28" s="8">
        <v>14</v>
      </c>
      <c r="J28" s="8">
        <v>338</v>
      </c>
      <c r="K28" s="8">
        <v>0</v>
      </c>
      <c r="L28" s="8">
        <v>0</v>
      </c>
      <c r="M28" s="29"/>
      <c r="N28" s="29">
        <v>5652</v>
      </c>
      <c r="P28" s="13"/>
      <c r="Q28" s="13"/>
      <c r="R28" s="2"/>
    </row>
    <row r="29" spans="1:18" ht="15.75" thickBot="1" x14ac:dyDescent="0.3">
      <c r="A29" s="102"/>
      <c r="B29" s="87"/>
      <c r="C29" s="22" t="s">
        <v>16</v>
      </c>
      <c r="D29" s="10">
        <v>3933336.7</v>
      </c>
      <c r="E29" s="11">
        <v>0</v>
      </c>
      <c r="F29" s="11">
        <v>74568.95</v>
      </c>
      <c r="G29" s="11">
        <v>221048.22</v>
      </c>
      <c r="H29" s="11">
        <v>2817.5</v>
      </c>
      <c r="I29" s="11">
        <v>8174.17</v>
      </c>
      <c r="J29" s="11">
        <v>282924.71000000002</v>
      </c>
      <c r="K29" s="11">
        <v>0</v>
      </c>
      <c r="L29" s="11">
        <v>0</v>
      </c>
      <c r="M29" s="30"/>
      <c r="N29" s="12">
        <v>4522870.25</v>
      </c>
      <c r="P29" s="13"/>
      <c r="Q29" s="13"/>
      <c r="R29" s="2"/>
    </row>
    <row r="30" spans="1:18" x14ac:dyDescent="0.25">
      <c r="A30" s="102"/>
      <c r="B30" s="86" t="s">
        <v>19</v>
      </c>
      <c r="C30" s="21" t="s">
        <v>2</v>
      </c>
      <c r="D30" s="7">
        <v>34</v>
      </c>
      <c r="E30" s="8">
        <v>0</v>
      </c>
      <c r="F30" s="8">
        <v>1</v>
      </c>
      <c r="G30" s="8">
        <v>56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29"/>
      <c r="N30" s="29">
        <v>91</v>
      </c>
      <c r="P30" s="13"/>
      <c r="Q30" s="13"/>
      <c r="R30" s="2"/>
    </row>
    <row r="31" spans="1:18" ht="15.75" thickBot="1" x14ac:dyDescent="0.3">
      <c r="A31" s="102"/>
      <c r="B31" s="87"/>
      <c r="C31" s="22" t="s">
        <v>16</v>
      </c>
      <c r="D31" s="10">
        <v>53065.46</v>
      </c>
      <c r="E31" s="11">
        <v>0</v>
      </c>
      <c r="F31" s="11">
        <v>736.94</v>
      </c>
      <c r="G31" s="11">
        <v>70030.06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30"/>
      <c r="N31" s="12">
        <v>123832.46</v>
      </c>
      <c r="P31" s="13"/>
      <c r="Q31" s="13"/>
      <c r="R31" s="2"/>
    </row>
    <row r="32" spans="1:18" x14ac:dyDescent="0.25">
      <c r="A32" s="102"/>
      <c r="B32" s="111" t="s">
        <v>20</v>
      </c>
      <c r="C32" s="21" t="s">
        <v>2</v>
      </c>
      <c r="D32" s="7"/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29"/>
      <c r="N32" s="29"/>
    </row>
    <row r="33" spans="1:18" ht="15.75" thickBot="1" x14ac:dyDescent="0.3">
      <c r="A33" s="102"/>
      <c r="B33" s="112"/>
      <c r="C33" s="22" t="s">
        <v>16</v>
      </c>
      <c r="D33" s="10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30"/>
      <c r="N33" s="12"/>
    </row>
    <row r="34" spans="1:18" x14ac:dyDescent="0.25">
      <c r="A34" s="102"/>
      <c r="B34" s="111" t="s">
        <v>24</v>
      </c>
      <c r="C34" s="21" t="s">
        <v>2</v>
      </c>
      <c r="D34" s="41">
        <v>6141</v>
      </c>
      <c r="E34" s="8"/>
      <c r="F34" s="8"/>
      <c r="G34" s="8"/>
      <c r="H34" s="8"/>
      <c r="I34" s="8"/>
      <c r="J34" s="8"/>
      <c r="K34" s="8"/>
      <c r="L34" s="8"/>
      <c r="M34" s="29"/>
      <c r="N34" s="29">
        <v>6141</v>
      </c>
      <c r="P34" s="42"/>
    </row>
    <row r="35" spans="1:18" ht="15.75" thickBot="1" x14ac:dyDescent="0.3">
      <c r="A35" s="102"/>
      <c r="B35" s="112"/>
      <c r="C35" s="22" t="s">
        <v>16</v>
      </c>
      <c r="D35" s="10">
        <v>44020.800000000003</v>
      </c>
      <c r="E35" s="11"/>
      <c r="F35" s="11"/>
      <c r="G35" s="11"/>
      <c r="H35" s="11"/>
      <c r="I35" s="11"/>
      <c r="J35" s="11"/>
      <c r="K35" s="11"/>
      <c r="L35" s="11"/>
      <c r="M35" s="30"/>
      <c r="N35" s="12">
        <v>44020.800000000003</v>
      </c>
    </row>
    <row r="36" spans="1:18" ht="15.75" thickBot="1" x14ac:dyDescent="0.3">
      <c r="A36" s="103"/>
      <c r="B36" s="43" t="s">
        <v>14</v>
      </c>
      <c r="C36" s="33" t="s">
        <v>16</v>
      </c>
      <c r="D36" s="34">
        <f>D25+D27+D29+D31+D33+D35</f>
        <v>5354977.2300000004</v>
      </c>
      <c r="E36" s="34">
        <f t="shared" ref="E36:N36" si="3">E25+E27+E29+E31+E33+E35</f>
        <v>0</v>
      </c>
      <c r="F36" s="34">
        <f t="shared" si="3"/>
        <v>75305.89</v>
      </c>
      <c r="G36" s="34">
        <f t="shared" si="3"/>
        <v>291138.28000000003</v>
      </c>
      <c r="H36" s="34">
        <f t="shared" si="3"/>
        <v>2817.5</v>
      </c>
      <c r="I36" s="34">
        <f t="shared" si="3"/>
        <v>175522.23</v>
      </c>
      <c r="J36" s="34">
        <f t="shared" si="3"/>
        <v>778879.52</v>
      </c>
      <c r="K36" s="34">
        <f t="shared" si="3"/>
        <v>0</v>
      </c>
      <c r="L36" s="34">
        <f t="shared" si="3"/>
        <v>2356.1999999999998</v>
      </c>
      <c r="M36" s="34">
        <f t="shared" si="3"/>
        <v>0</v>
      </c>
      <c r="N36" s="34">
        <f t="shared" si="3"/>
        <v>6680996.8499999996</v>
      </c>
      <c r="O36" s="35"/>
      <c r="P36" s="36"/>
      <c r="Q36" s="36"/>
      <c r="R36" s="37"/>
    </row>
    <row r="37" spans="1:18" ht="15.75" thickBot="1" x14ac:dyDescent="0.3">
      <c r="B37" s="44"/>
      <c r="C37" s="45"/>
    </row>
    <row r="38" spans="1:18" ht="15.75" thickBot="1" x14ac:dyDescent="0.3">
      <c r="A38" s="101" t="s">
        <v>25</v>
      </c>
      <c r="B38" s="6" t="s">
        <v>2</v>
      </c>
      <c r="C38" s="6" t="s">
        <v>3</v>
      </c>
      <c r="D38" s="26" t="s">
        <v>4</v>
      </c>
      <c r="E38" s="27" t="s">
        <v>5</v>
      </c>
      <c r="F38" s="27" t="s">
        <v>6</v>
      </c>
      <c r="G38" s="27" t="s">
        <v>7</v>
      </c>
      <c r="H38" s="27" t="s">
        <v>8</v>
      </c>
      <c r="I38" s="27" t="s">
        <v>9</v>
      </c>
      <c r="J38" s="27" t="s">
        <v>10</v>
      </c>
      <c r="K38" s="27" t="s">
        <v>11</v>
      </c>
      <c r="L38" s="27" t="s">
        <v>12</v>
      </c>
      <c r="M38" s="28" t="s">
        <v>13</v>
      </c>
      <c r="N38" s="28" t="s">
        <v>14</v>
      </c>
    </row>
    <row r="39" spans="1:18" x14ac:dyDescent="0.25">
      <c r="A39" s="102"/>
      <c r="B39" s="86" t="s">
        <v>15</v>
      </c>
      <c r="C39" s="21" t="s">
        <v>2</v>
      </c>
      <c r="D39" s="7">
        <v>4182</v>
      </c>
      <c r="E39" s="8">
        <v>28</v>
      </c>
      <c r="F39" s="8">
        <v>0</v>
      </c>
      <c r="G39" s="8">
        <v>0</v>
      </c>
      <c r="H39" s="8">
        <v>190</v>
      </c>
      <c r="I39" s="8">
        <v>6821</v>
      </c>
      <c r="J39" s="8">
        <v>199</v>
      </c>
      <c r="K39" s="8">
        <v>0</v>
      </c>
      <c r="L39" s="8">
        <v>5</v>
      </c>
      <c r="M39" s="29">
        <v>0</v>
      </c>
      <c r="N39" s="9">
        <v>11425</v>
      </c>
    </row>
    <row r="40" spans="1:18" ht="15.75" thickBot="1" x14ac:dyDescent="0.3">
      <c r="A40" s="102"/>
      <c r="B40" s="87"/>
      <c r="C40" s="22" t="s">
        <v>16</v>
      </c>
      <c r="D40" s="10">
        <v>400641.69</v>
      </c>
      <c r="E40" s="11">
        <v>2601.63</v>
      </c>
      <c r="F40" s="11">
        <v>0</v>
      </c>
      <c r="G40" s="11">
        <v>0</v>
      </c>
      <c r="H40" s="11">
        <v>15988.5</v>
      </c>
      <c r="I40" s="11">
        <v>776397.9</v>
      </c>
      <c r="J40" s="11">
        <v>16745.849999999999</v>
      </c>
      <c r="K40" s="11">
        <v>0</v>
      </c>
      <c r="L40" s="11">
        <v>420.75</v>
      </c>
      <c r="M40" s="30">
        <v>0</v>
      </c>
      <c r="N40" s="12">
        <v>1212796.32</v>
      </c>
    </row>
    <row r="41" spans="1:18" x14ac:dyDescent="0.25">
      <c r="A41" s="102"/>
      <c r="B41" s="86" t="s">
        <v>17</v>
      </c>
      <c r="C41" s="21" t="s">
        <v>2</v>
      </c>
      <c r="D41" s="7">
        <v>183</v>
      </c>
      <c r="E41" s="8"/>
      <c r="F41" s="8"/>
      <c r="G41" s="8"/>
      <c r="H41" s="8"/>
      <c r="I41" s="72">
        <v>10</v>
      </c>
      <c r="J41" s="8"/>
      <c r="K41" s="8"/>
      <c r="L41" s="8"/>
      <c r="M41" s="29"/>
      <c r="N41" s="9">
        <v>193</v>
      </c>
      <c r="O41" s="3"/>
      <c r="P41" s="40"/>
      <c r="Q41" s="40"/>
      <c r="R41" s="14"/>
    </row>
    <row r="42" spans="1:18" ht="15.75" thickBot="1" x14ac:dyDescent="0.3">
      <c r="A42" s="102"/>
      <c r="B42" s="87"/>
      <c r="C42" s="22" t="s">
        <v>16</v>
      </c>
      <c r="D42" s="10">
        <v>656.97</v>
      </c>
      <c r="E42" s="11"/>
      <c r="F42" s="11"/>
      <c r="G42" s="11"/>
      <c r="H42" s="11"/>
      <c r="I42" s="73">
        <v>35.9</v>
      </c>
      <c r="J42" s="11"/>
      <c r="K42" s="11"/>
      <c r="L42" s="11"/>
      <c r="M42" s="30"/>
      <c r="N42" s="12">
        <v>692.87</v>
      </c>
      <c r="O42" s="3"/>
      <c r="P42" s="40"/>
      <c r="Q42" s="40"/>
      <c r="R42" s="14"/>
    </row>
    <row r="43" spans="1:18" x14ac:dyDescent="0.25">
      <c r="A43" s="102"/>
      <c r="B43" s="86" t="s">
        <v>26</v>
      </c>
      <c r="C43" s="21" t="s">
        <v>2</v>
      </c>
      <c r="D43" s="7"/>
      <c r="E43" s="8"/>
      <c r="F43" s="8"/>
      <c r="G43" s="8"/>
      <c r="H43" s="8"/>
      <c r="I43" s="8">
        <v>42569</v>
      </c>
      <c r="J43" s="8"/>
      <c r="K43" s="8"/>
      <c r="L43" s="8"/>
      <c r="M43" s="29"/>
      <c r="N43" s="9">
        <v>42569</v>
      </c>
    </row>
    <row r="44" spans="1:18" ht="15.75" thickBot="1" x14ac:dyDescent="0.3">
      <c r="A44" s="102"/>
      <c r="B44" s="87"/>
      <c r="C44" s="22" t="s">
        <v>16</v>
      </c>
      <c r="D44" s="10"/>
      <c r="E44" s="11"/>
      <c r="F44" s="11"/>
      <c r="G44" s="11"/>
      <c r="H44" s="11"/>
      <c r="I44" s="11">
        <v>1794000</v>
      </c>
      <c r="J44" s="11"/>
      <c r="K44" s="11"/>
      <c r="L44" s="11"/>
      <c r="M44" s="30"/>
      <c r="N44" s="12">
        <v>1794000</v>
      </c>
      <c r="Q44" s="13"/>
      <c r="R44" s="2"/>
    </row>
    <row r="45" spans="1:18" x14ac:dyDescent="0.25">
      <c r="A45" s="102"/>
      <c r="B45" s="86" t="s">
        <v>18</v>
      </c>
      <c r="C45" s="21" t="s">
        <v>2</v>
      </c>
      <c r="D45" s="7">
        <v>6694</v>
      </c>
      <c r="E45" s="8">
        <v>1</v>
      </c>
      <c r="F45" s="8">
        <v>4</v>
      </c>
      <c r="G45" s="8">
        <v>64</v>
      </c>
      <c r="H45" s="8">
        <v>422</v>
      </c>
      <c r="I45" s="8">
        <v>1535</v>
      </c>
      <c r="J45" s="8">
        <v>835</v>
      </c>
      <c r="K45" s="8">
        <v>1</v>
      </c>
      <c r="L45" s="8">
        <v>384</v>
      </c>
      <c r="M45" s="29"/>
      <c r="N45" s="29">
        <v>9940</v>
      </c>
      <c r="Q45" s="13"/>
      <c r="R45" s="2"/>
    </row>
    <row r="46" spans="1:18" ht="15.75" thickBot="1" x14ac:dyDescent="0.3">
      <c r="A46" s="102"/>
      <c r="B46" s="87"/>
      <c r="C46" s="22" t="s">
        <v>16</v>
      </c>
      <c r="D46" s="10">
        <v>3073409.53</v>
      </c>
      <c r="E46" s="11">
        <v>3629.92</v>
      </c>
      <c r="F46" s="11">
        <v>4846.1000000000004</v>
      </c>
      <c r="G46" s="11">
        <v>55849.01</v>
      </c>
      <c r="H46" s="11">
        <v>432553.73</v>
      </c>
      <c r="I46" s="11">
        <v>985603.24</v>
      </c>
      <c r="J46" s="11">
        <v>318986.48</v>
      </c>
      <c r="K46" s="11">
        <v>563.5</v>
      </c>
      <c r="L46" s="11">
        <v>463778.31</v>
      </c>
      <c r="M46" s="30"/>
      <c r="N46" s="12">
        <v>5339219.82</v>
      </c>
      <c r="Q46" s="13"/>
      <c r="R46" s="2"/>
    </row>
    <row r="47" spans="1:18" x14ac:dyDescent="0.25">
      <c r="A47" s="102"/>
      <c r="B47" s="86" t="s">
        <v>19</v>
      </c>
      <c r="C47" s="21" t="s">
        <v>2</v>
      </c>
      <c r="D47" s="7">
        <v>61</v>
      </c>
      <c r="E47" s="8">
        <v>0</v>
      </c>
      <c r="F47" s="8">
        <v>19</v>
      </c>
      <c r="G47" s="8">
        <v>0</v>
      </c>
      <c r="H47" s="8">
        <v>7</v>
      </c>
      <c r="I47" s="8">
        <v>91</v>
      </c>
      <c r="J47" s="8">
        <v>0</v>
      </c>
      <c r="K47" s="8">
        <v>0</v>
      </c>
      <c r="L47" s="8">
        <v>0</v>
      </c>
      <c r="M47" s="29"/>
      <c r="N47" s="29">
        <v>178</v>
      </c>
      <c r="Q47" s="13"/>
      <c r="R47" s="2"/>
    </row>
    <row r="48" spans="1:18" ht="15.75" thickBot="1" x14ac:dyDescent="0.3">
      <c r="A48" s="102"/>
      <c r="B48" s="87"/>
      <c r="C48" s="22" t="s">
        <v>16</v>
      </c>
      <c r="D48" s="10">
        <v>107324.2</v>
      </c>
      <c r="E48" s="11">
        <v>0</v>
      </c>
      <c r="F48" s="11">
        <v>28032.86</v>
      </c>
      <c r="G48" s="11">
        <v>0</v>
      </c>
      <c r="H48" s="11">
        <v>15288.4</v>
      </c>
      <c r="I48" s="11">
        <v>143821.69</v>
      </c>
      <c r="J48" s="11">
        <v>0</v>
      </c>
      <c r="K48" s="11">
        <v>0</v>
      </c>
      <c r="L48" s="11">
        <v>0</v>
      </c>
      <c r="M48" s="30"/>
      <c r="N48" s="12">
        <v>294467.15000000002</v>
      </c>
      <c r="Q48" s="13"/>
      <c r="R48" s="2"/>
    </row>
    <row r="49" spans="1:18" x14ac:dyDescent="0.25">
      <c r="A49" s="102"/>
      <c r="B49" s="86" t="s">
        <v>20</v>
      </c>
      <c r="C49" s="21" t="s">
        <v>2</v>
      </c>
      <c r="D49" s="7">
        <v>1946</v>
      </c>
      <c r="E49" s="8">
        <v>0</v>
      </c>
      <c r="F49" s="8">
        <v>1</v>
      </c>
      <c r="G49" s="8">
        <v>667</v>
      </c>
      <c r="H49" s="8">
        <v>427</v>
      </c>
      <c r="I49" s="8">
        <f>22649-I55</f>
        <v>3961</v>
      </c>
      <c r="J49" s="8">
        <v>1312</v>
      </c>
      <c r="K49" s="8">
        <v>0</v>
      </c>
      <c r="L49" s="8">
        <v>763</v>
      </c>
      <c r="M49" s="29"/>
      <c r="N49" s="29">
        <v>27765</v>
      </c>
      <c r="O49" s="110"/>
      <c r="Q49" s="13"/>
      <c r="R49" s="2"/>
    </row>
    <row r="50" spans="1:18" ht="15.75" thickBot="1" x14ac:dyDescent="0.3">
      <c r="A50" s="102"/>
      <c r="B50" s="87"/>
      <c r="C50" s="22" t="s">
        <v>16</v>
      </c>
      <c r="D50" s="10">
        <v>262972.40000000002</v>
      </c>
      <c r="E50" s="11">
        <v>0</v>
      </c>
      <c r="F50" s="11">
        <v>190</v>
      </c>
      <c r="G50" s="11">
        <v>145176.34</v>
      </c>
      <c r="H50" s="11">
        <v>34877.760000000002</v>
      </c>
      <c r="I50" s="11">
        <f>361814.9-I56</f>
        <v>230659.7</v>
      </c>
      <c r="J50" s="11">
        <v>165397.5</v>
      </c>
      <c r="K50" s="11">
        <v>0</v>
      </c>
      <c r="L50" s="11">
        <v>54279.82</v>
      </c>
      <c r="M50" s="30"/>
      <c r="N50" s="12">
        <f>D50+E50+F50+G50+H50+I50+J50+K50+L50+M50</f>
        <v>893553.5199999999</v>
      </c>
      <c r="O50" s="110"/>
      <c r="Q50" s="13"/>
      <c r="R50" s="2"/>
    </row>
    <row r="51" spans="1:18" x14ac:dyDescent="0.25">
      <c r="A51" s="102"/>
      <c r="B51" s="91" t="s">
        <v>27</v>
      </c>
      <c r="C51" s="21" t="s">
        <v>2</v>
      </c>
      <c r="D51" s="7"/>
      <c r="E51" s="8"/>
      <c r="F51" s="8"/>
      <c r="G51" s="8"/>
      <c r="H51" s="8"/>
      <c r="I51" s="8"/>
      <c r="J51" s="8"/>
      <c r="K51" s="8"/>
      <c r="L51" s="8"/>
      <c r="M51" s="29"/>
      <c r="N51" s="9"/>
      <c r="Q51" s="13"/>
      <c r="R51" s="2"/>
    </row>
    <row r="52" spans="1:18" ht="15.75" thickBot="1" x14ac:dyDescent="0.3">
      <c r="A52" s="102"/>
      <c r="B52" s="92"/>
      <c r="C52" s="22" t="s">
        <v>16</v>
      </c>
      <c r="D52" s="10"/>
      <c r="E52" s="11"/>
      <c r="F52" s="11"/>
      <c r="G52" s="11"/>
      <c r="H52" s="11"/>
      <c r="I52" s="11"/>
      <c r="J52" s="11"/>
      <c r="K52" s="11"/>
      <c r="L52" s="11"/>
      <c r="M52" s="30"/>
      <c r="N52" s="12"/>
      <c r="O52" s="46"/>
      <c r="Q52" s="13"/>
      <c r="R52" s="2"/>
    </row>
    <row r="53" spans="1:18" x14ac:dyDescent="0.25">
      <c r="A53" s="102"/>
      <c r="B53" s="86" t="s">
        <v>28</v>
      </c>
      <c r="C53" s="21" t="s">
        <v>2</v>
      </c>
      <c r="D53" s="7"/>
      <c r="E53" s="8"/>
      <c r="F53" s="8"/>
      <c r="G53" s="8"/>
      <c r="H53" s="8"/>
      <c r="I53" s="8">
        <v>3165</v>
      </c>
      <c r="J53" s="8"/>
      <c r="K53" s="8"/>
      <c r="L53" s="8"/>
      <c r="M53" s="29"/>
      <c r="N53" s="9">
        <v>3165</v>
      </c>
      <c r="Q53" s="13"/>
      <c r="R53" s="2"/>
    </row>
    <row r="54" spans="1:18" ht="15.75" thickBot="1" x14ac:dyDescent="0.3">
      <c r="A54" s="102"/>
      <c r="B54" s="87"/>
      <c r="C54" s="22" t="s">
        <v>16</v>
      </c>
      <c r="D54" s="10"/>
      <c r="E54" s="11"/>
      <c r="F54" s="11"/>
      <c r="G54" s="11"/>
      <c r="H54" s="11"/>
      <c r="I54" s="11">
        <v>14242.5</v>
      </c>
      <c r="J54" s="11"/>
      <c r="K54" s="11"/>
      <c r="L54" s="11"/>
      <c r="M54" s="30"/>
      <c r="N54" s="12">
        <v>14242.5</v>
      </c>
      <c r="P54" s="78"/>
      <c r="Q54" s="13"/>
      <c r="R54" s="2"/>
    </row>
    <row r="55" spans="1:18" x14ac:dyDescent="0.25">
      <c r="A55" s="102"/>
      <c r="B55" s="111" t="s">
        <v>24</v>
      </c>
      <c r="C55" s="21" t="s">
        <v>2</v>
      </c>
      <c r="D55" s="7">
        <v>0</v>
      </c>
      <c r="E55" s="8">
        <v>0</v>
      </c>
      <c r="F55" s="8">
        <v>0</v>
      </c>
      <c r="G55" s="8">
        <v>0</v>
      </c>
      <c r="H55" s="8">
        <v>0</v>
      </c>
      <c r="I55" s="47">
        <v>18688</v>
      </c>
      <c r="J55" s="8">
        <v>0</v>
      </c>
      <c r="K55" s="8">
        <v>0</v>
      </c>
      <c r="L55" s="72">
        <v>0</v>
      </c>
      <c r="M55" s="29"/>
      <c r="N55" s="29">
        <v>18688</v>
      </c>
      <c r="P55" s="42"/>
      <c r="Q55" s="13"/>
      <c r="R55" s="2"/>
    </row>
    <row r="56" spans="1:18" ht="15.75" thickBot="1" x14ac:dyDescent="0.3">
      <c r="A56" s="102"/>
      <c r="B56" s="112"/>
      <c r="C56" s="22" t="s">
        <v>16</v>
      </c>
      <c r="D56" s="10">
        <v>0</v>
      </c>
      <c r="E56" s="11">
        <v>0</v>
      </c>
      <c r="F56" s="11">
        <v>0</v>
      </c>
      <c r="G56" s="11">
        <v>0</v>
      </c>
      <c r="H56" s="11">
        <v>0</v>
      </c>
      <c r="I56" s="11">
        <v>131155.20000000001</v>
      </c>
      <c r="J56" s="11">
        <v>0</v>
      </c>
      <c r="K56" s="11">
        <v>0</v>
      </c>
      <c r="L56" s="73">
        <v>0</v>
      </c>
      <c r="M56" s="30"/>
      <c r="N56" s="12">
        <v>131155.20000000001</v>
      </c>
      <c r="Q56" s="13"/>
      <c r="R56" s="2"/>
    </row>
    <row r="57" spans="1:18" ht="15.75" thickBot="1" x14ac:dyDescent="0.3">
      <c r="A57" s="103"/>
      <c r="B57" s="48" t="s">
        <v>14</v>
      </c>
      <c r="C57" s="6" t="s">
        <v>16</v>
      </c>
      <c r="D57" s="34">
        <f>D42+D44+D46+D48+D50+D52+D54+D56+D40</f>
        <v>3845004.79</v>
      </c>
      <c r="E57" s="34">
        <f t="shared" ref="E57:N57" si="4">E42+E44+E46+E48+E50+E52+E54+E56+E40</f>
        <v>6231.55</v>
      </c>
      <c r="F57" s="34">
        <f t="shared" si="4"/>
        <v>33068.959999999999</v>
      </c>
      <c r="G57" s="34">
        <f t="shared" si="4"/>
        <v>201025.35</v>
      </c>
      <c r="H57" s="34">
        <f t="shared" si="4"/>
        <v>498708.39</v>
      </c>
      <c r="I57" s="34">
        <f t="shared" si="4"/>
        <v>4075916.13</v>
      </c>
      <c r="J57" s="34">
        <f t="shared" si="4"/>
        <v>501129.82999999996</v>
      </c>
      <c r="K57" s="34">
        <f t="shared" si="4"/>
        <v>563.5</v>
      </c>
      <c r="L57" s="34">
        <f t="shared" si="4"/>
        <v>518478.88</v>
      </c>
      <c r="M57" s="34">
        <f t="shared" si="4"/>
        <v>0</v>
      </c>
      <c r="N57" s="34">
        <f t="shared" si="4"/>
        <v>9680127.3800000008</v>
      </c>
      <c r="O57" s="50"/>
      <c r="P57" s="40"/>
      <c r="Q57" s="36"/>
      <c r="R57" s="37"/>
    </row>
    <row r="58" spans="1:18" ht="15.75" thickBot="1" x14ac:dyDescent="0.3">
      <c r="B58" s="44"/>
      <c r="C58" s="45"/>
      <c r="O58" s="50"/>
      <c r="P58" s="13"/>
      <c r="Q58" s="13"/>
      <c r="R58" s="2"/>
    </row>
    <row r="59" spans="1:18" ht="15.75" thickBot="1" x14ac:dyDescent="0.3">
      <c r="A59" s="101" t="s">
        <v>29</v>
      </c>
      <c r="B59" s="6" t="s">
        <v>2</v>
      </c>
      <c r="C59" s="6" t="s">
        <v>3</v>
      </c>
      <c r="D59" s="26" t="s">
        <v>4</v>
      </c>
      <c r="E59" s="27" t="s">
        <v>5</v>
      </c>
      <c r="F59" s="27" t="s">
        <v>6</v>
      </c>
      <c r="G59" s="27" t="s">
        <v>7</v>
      </c>
      <c r="H59" s="27" t="s">
        <v>8</v>
      </c>
      <c r="I59" s="27" t="s">
        <v>9</v>
      </c>
      <c r="J59" s="27" t="s">
        <v>10</v>
      </c>
      <c r="K59" s="27" t="s">
        <v>11</v>
      </c>
      <c r="L59" s="27" t="s">
        <v>12</v>
      </c>
      <c r="M59" s="28" t="s">
        <v>13</v>
      </c>
      <c r="N59" s="28" t="s">
        <v>14</v>
      </c>
      <c r="P59" s="13"/>
      <c r="Q59" s="13"/>
      <c r="R59" s="2"/>
    </row>
    <row r="60" spans="1:18" x14ac:dyDescent="0.25">
      <c r="A60" s="102"/>
      <c r="B60" s="86" t="s">
        <v>15</v>
      </c>
      <c r="C60" s="21" t="s">
        <v>2</v>
      </c>
      <c r="D60" s="7">
        <v>3688</v>
      </c>
      <c r="E60" s="8">
        <v>0</v>
      </c>
      <c r="F60" s="8">
        <v>0</v>
      </c>
      <c r="G60" s="8">
        <v>0</v>
      </c>
      <c r="H60" s="8">
        <v>0</v>
      </c>
      <c r="I60" s="8">
        <v>94</v>
      </c>
      <c r="J60" s="8">
        <v>538</v>
      </c>
      <c r="K60" s="8">
        <v>9</v>
      </c>
      <c r="L60" s="8">
        <v>0</v>
      </c>
      <c r="M60" s="29">
        <v>0</v>
      </c>
      <c r="N60" s="9">
        <v>4329</v>
      </c>
      <c r="P60" s="13"/>
      <c r="Q60" s="13"/>
      <c r="R60" s="2"/>
    </row>
    <row r="61" spans="1:18" ht="15.75" thickBot="1" x14ac:dyDescent="0.3">
      <c r="A61" s="102"/>
      <c r="B61" s="87"/>
      <c r="C61" s="22" t="s">
        <v>16</v>
      </c>
      <c r="D61" s="10">
        <v>369739.53</v>
      </c>
      <c r="E61" s="11">
        <v>0</v>
      </c>
      <c r="F61" s="11">
        <v>0</v>
      </c>
      <c r="G61" s="11">
        <v>0</v>
      </c>
      <c r="H61" s="11">
        <v>0</v>
      </c>
      <c r="I61" s="11">
        <v>8946.24</v>
      </c>
      <c r="J61" s="11">
        <v>54462.3</v>
      </c>
      <c r="K61" s="11">
        <v>757.35</v>
      </c>
      <c r="L61" s="11">
        <v>0</v>
      </c>
      <c r="M61" s="30">
        <v>0</v>
      </c>
      <c r="N61" s="12">
        <v>433905.42</v>
      </c>
      <c r="P61" s="13"/>
      <c r="Q61" s="13"/>
      <c r="R61" s="2"/>
    </row>
    <row r="62" spans="1:18" x14ac:dyDescent="0.25">
      <c r="A62" s="102"/>
      <c r="B62" s="113" t="s">
        <v>17</v>
      </c>
      <c r="C62" s="21" t="s">
        <v>2</v>
      </c>
      <c r="D62" s="7"/>
      <c r="E62" s="8"/>
      <c r="F62" s="8"/>
      <c r="G62" s="8"/>
      <c r="H62" s="8"/>
      <c r="I62" s="8"/>
      <c r="J62" s="8"/>
      <c r="K62" s="8"/>
      <c r="L62" s="8"/>
      <c r="M62" s="29"/>
      <c r="N62" s="9"/>
      <c r="P62" s="13"/>
      <c r="Q62" s="13"/>
      <c r="R62" s="2"/>
    </row>
    <row r="63" spans="1:18" ht="15.75" thickBot="1" x14ac:dyDescent="0.3">
      <c r="A63" s="102"/>
      <c r="B63" s="114"/>
      <c r="C63" s="22" t="s">
        <v>16</v>
      </c>
      <c r="D63" s="10"/>
      <c r="E63" s="11"/>
      <c r="F63" s="11"/>
      <c r="G63" s="11"/>
      <c r="H63" s="11"/>
      <c r="I63" s="11"/>
      <c r="J63" s="11"/>
      <c r="K63" s="11"/>
      <c r="L63" s="11"/>
      <c r="M63" s="30"/>
      <c r="N63" s="12"/>
      <c r="P63" s="13"/>
      <c r="Q63" s="13"/>
      <c r="R63" s="2"/>
    </row>
    <row r="64" spans="1:18" x14ac:dyDescent="0.25">
      <c r="A64" s="102"/>
      <c r="B64" s="86" t="s">
        <v>18</v>
      </c>
      <c r="C64" s="21" t="s">
        <v>2</v>
      </c>
      <c r="D64" s="7">
        <v>3656</v>
      </c>
      <c r="E64" s="8">
        <v>0</v>
      </c>
      <c r="F64" s="8">
        <v>28</v>
      </c>
      <c r="G64" s="8">
        <v>117</v>
      </c>
      <c r="H64" s="8">
        <v>0</v>
      </c>
      <c r="I64" s="8">
        <v>1780</v>
      </c>
      <c r="J64" s="8">
        <v>1341</v>
      </c>
      <c r="K64" s="8">
        <v>0</v>
      </c>
      <c r="L64" s="8">
        <v>0</v>
      </c>
      <c r="M64" s="29"/>
      <c r="N64" s="29">
        <v>6922</v>
      </c>
      <c r="P64" s="13"/>
      <c r="Q64" s="13"/>
      <c r="R64" s="2"/>
    </row>
    <row r="65" spans="1:18" ht="15.75" thickBot="1" x14ac:dyDescent="0.3">
      <c r="A65" s="102"/>
      <c r="B65" s="87"/>
      <c r="C65" s="22" t="s">
        <v>16</v>
      </c>
      <c r="D65" s="10">
        <v>2968462.09</v>
      </c>
      <c r="E65" s="11">
        <v>0</v>
      </c>
      <c r="F65" s="11">
        <v>20375.18</v>
      </c>
      <c r="G65" s="11">
        <v>99939.65</v>
      </c>
      <c r="H65" s="11">
        <v>0</v>
      </c>
      <c r="I65" s="11">
        <v>1187770.43</v>
      </c>
      <c r="J65" s="11">
        <v>607474.86</v>
      </c>
      <c r="K65" s="11">
        <v>0</v>
      </c>
      <c r="L65" s="11">
        <v>0</v>
      </c>
      <c r="M65" s="30"/>
      <c r="N65" s="12">
        <v>4884022.21</v>
      </c>
      <c r="P65" s="13"/>
      <c r="Q65" s="13"/>
      <c r="R65" s="2"/>
    </row>
    <row r="66" spans="1:18" x14ac:dyDescent="0.25">
      <c r="A66" s="102"/>
      <c r="B66" s="86" t="s">
        <v>19</v>
      </c>
      <c r="C66" s="21" t="s">
        <v>2</v>
      </c>
      <c r="D66" s="7">
        <v>52</v>
      </c>
      <c r="E66" s="8">
        <v>0</v>
      </c>
      <c r="F66" s="8">
        <v>60</v>
      </c>
      <c r="G66" s="8">
        <v>1</v>
      </c>
      <c r="H66" s="8">
        <v>0</v>
      </c>
      <c r="I66" s="8">
        <v>29</v>
      </c>
      <c r="J66" s="8">
        <v>36</v>
      </c>
      <c r="K66" s="8">
        <v>0</v>
      </c>
      <c r="L66" s="8">
        <v>0</v>
      </c>
      <c r="M66" s="29"/>
      <c r="N66" s="29">
        <v>178</v>
      </c>
      <c r="P66" s="13"/>
      <c r="Q66" s="13"/>
      <c r="R66" s="2"/>
    </row>
    <row r="67" spans="1:18" ht="15.75" thickBot="1" x14ac:dyDescent="0.3">
      <c r="A67" s="102"/>
      <c r="B67" s="87"/>
      <c r="C67" s="22" t="s">
        <v>16</v>
      </c>
      <c r="D67" s="10">
        <v>101512.92</v>
      </c>
      <c r="E67" s="11">
        <v>0</v>
      </c>
      <c r="F67" s="11">
        <v>83544.55</v>
      </c>
      <c r="G67" s="11">
        <v>1575.56</v>
      </c>
      <c r="H67" s="11">
        <v>0</v>
      </c>
      <c r="I67" s="11">
        <v>79571.73</v>
      </c>
      <c r="J67" s="11">
        <v>73892.740000000005</v>
      </c>
      <c r="K67" s="11">
        <v>0</v>
      </c>
      <c r="L67" s="11">
        <v>0</v>
      </c>
      <c r="M67" s="30"/>
      <c r="N67" s="12">
        <v>340097.5</v>
      </c>
      <c r="P67" s="13"/>
      <c r="Q67" s="13"/>
      <c r="R67" s="2"/>
    </row>
    <row r="68" spans="1:18" x14ac:dyDescent="0.25">
      <c r="A68" s="102"/>
      <c r="B68" s="86" t="s">
        <v>20</v>
      </c>
      <c r="C68" s="21" t="s">
        <v>2</v>
      </c>
      <c r="D68" s="7">
        <v>2744</v>
      </c>
      <c r="E68" s="8">
        <v>0</v>
      </c>
      <c r="F68" s="8">
        <v>683</v>
      </c>
      <c r="G68" s="8">
        <v>468</v>
      </c>
      <c r="H68" s="8">
        <v>520</v>
      </c>
      <c r="I68" s="8">
        <v>2398</v>
      </c>
      <c r="J68" s="8">
        <v>2889</v>
      </c>
      <c r="K68" s="8">
        <v>0</v>
      </c>
      <c r="L68" s="8">
        <v>178</v>
      </c>
      <c r="M68" s="29"/>
      <c r="N68" s="29">
        <v>9880</v>
      </c>
      <c r="P68" s="13"/>
      <c r="Q68" s="13"/>
      <c r="R68" s="2"/>
    </row>
    <row r="69" spans="1:18" ht="15.75" thickBot="1" x14ac:dyDescent="0.3">
      <c r="A69" s="102"/>
      <c r="B69" s="87"/>
      <c r="C69" s="22" t="s">
        <v>16</v>
      </c>
      <c r="D69" s="10">
        <v>284976.24</v>
      </c>
      <c r="E69" s="11">
        <v>0</v>
      </c>
      <c r="F69" s="11">
        <v>151222.56</v>
      </c>
      <c r="G69" s="11">
        <v>80298.94</v>
      </c>
      <c r="H69" s="11">
        <v>37117.56</v>
      </c>
      <c r="I69" s="11">
        <v>373202.06</v>
      </c>
      <c r="J69" s="11">
        <v>261080.18</v>
      </c>
      <c r="K69" s="11">
        <v>0</v>
      </c>
      <c r="L69" s="11">
        <v>12662.92</v>
      </c>
      <c r="M69" s="30"/>
      <c r="N69" s="12">
        <v>1200560.46</v>
      </c>
      <c r="P69" s="13"/>
      <c r="Q69" s="13"/>
      <c r="R69" s="2"/>
    </row>
    <row r="70" spans="1:18" x14ac:dyDescent="0.25">
      <c r="A70" s="102"/>
      <c r="B70" s="91" t="s">
        <v>27</v>
      </c>
      <c r="C70" s="21" t="s">
        <v>2</v>
      </c>
      <c r="D70" s="7"/>
      <c r="E70" s="8"/>
      <c r="F70" s="8"/>
      <c r="G70" s="8"/>
      <c r="H70" s="8"/>
      <c r="I70" s="8"/>
      <c r="J70" s="8"/>
      <c r="K70" s="8"/>
      <c r="L70" s="8"/>
      <c r="M70" s="29"/>
      <c r="N70" s="29"/>
      <c r="P70" s="13"/>
      <c r="Q70" s="13"/>
      <c r="R70" s="2"/>
    </row>
    <row r="71" spans="1:18" ht="15.75" thickBot="1" x14ac:dyDescent="0.3">
      <c r="A71" s="102"/>
      <c r="B71" s="92"/>
      <c r="C71" s="22" t="s">
        <v>16</v>
      </c>
      <c r="D71" s="10"/>
      <c r="E71" s="11"/>
      <c r="F71" s="11"/>
      <c r="G71" s="11"/>
      <c r="H71" s="11"/>
      <c r="I71" s="11"/>
      <c r="J71" s="11"/>
      <c r="K71" s="11"/>
      <c r="L71" s="11"/>
      <c r="M71" s="30"/>
      <c r="N71" s="30"/>
      <c r="P71" s="13"/>
      <c r="Q71" s="13"/>
      <c r="R71" s="2"/>
    </row>
    <row r="72" spans="1:18" ht="15.75" thickBot="1" x14ac:dyDescent="0.3">
      <c r="A72" s="103"/>
      <c r="B72" s="48" t="s">
        <v>14</v>
      </c>
      <c r="C72" s="6" t="s">
        <v>16</v>
      </c>
      <c r="D72" s="34">
        <f>D61+D63+D65+D67+D69+D71</f>
        <v>3724690.7800000003</v>
      </c>
      <c r="E72" s="34">
        <f t="shared" ref="E72:N72" si="5">E61+E63+E65+E67+E69+E71</f>
        <v>0</v>
      </c>
      <c r="F72" s="34">
        <f t="shared" si="5"/>
        <v>255142.29</v>
      </c>
      <c r="G72" s="34">
        <f t="shared" si="5"/>
        <v>181814.15</v>
      </c>
      <c r="H72" s="34">
        <f t="shared" si="5"/>
        <v>37117.56</v>
      </c>
      <c r="I72" s="34">
        <f t="shared" si="5"/>
        <v>1649490.46</v>
      </c>
      <c r="J72" s="34">
        <f t="shared" si="5"/>
        <v>996910.08000000007</v>
      </c>
      <c r="K72" s="34">
        <f t="shared" si="5"/>
        <v>757.35</v>
      </c>
      <c r="L72" s="34">
        <f t="shared" si="5"/>
        <v>12662.92</v>
      </c>
      <c r="M72" s="34">
        <f t="shared" si="5"/>
        <v>0</v>
      </c>
      <c r="N72" s="34">
        <f t="shared" si="5"/>
        <v>6858585.5899999999</v>
      </c>
      <c r="O72" s="35"/>
      <c r="P72" s="36"/>
      <c r="Q72" s="36"/>
      <c r="R72" s="37"/>
    </row>
    <row r="73" spans="1:18" ht="15.75" thickBot="1" x14ac:dyDescent="0.3">
      <c r="B73" s="44"/>
      <c r="C73" s="45"/>
    </row>
    <row r="74" spans="1:18" ht="15.75" thickBot="1" x14ac:dyDescent="0.3">
      <c r="A74" s="101" t="s">
        <v>30</v>
      </c>
      <c r="B74" s="6" t="s">
        <v>2</v>
      </c>
      <c r="C74" s="6" t="s">
        <v>3</v>
      </c>
      <c r="D74" s="26" t="s">
        <v>4</v>
      </c>
      <c r="E74" s="27" t="s">
        <v>5</v>
      </c>
      <c r="F74" s="27" t="s">
        <v>6</v>
      </c>
      <c r="G74" s="27" t="s">
        <v>7</v>
      </c>
      <c r="H74" s="27" t="s">
        <v>8</v>
      </c>
      <c r="I74" s="27" t="s">
        <v>9</v>
      </c>
      <c r="J74" s="27" t="s">
        <v>10</v>
      </c>
      <c r="K74" s="27" t="s">
        <v>11</v>
      </c>
      <c r="L74" s="27" t="s">
        <v>12</v>
      </c>
      <c r="M74" s="28" t="s">
        <v>13</v>
      </c>
      <c r="N74" s="28" t="s">
        <v>14</v>
      </c>
    </row>
    <row r="75" spans="1:18" x14ac:dyDescent="0.25">
      <c r="A75" s="102"/>
      <c r="B75" s="86" t="s">
        <v>31</v>
      </c>
      <c r="C75" s="21" t="s">
        <v>2</v>
      </c>
      <c r="D75" s="7">
        <v>4351</v>
      </c>
      <c r="E75" s="8">
        <v>4377</v>
      </c>
      <c r="F75" s="8">
        <v>1178</v>
      </c>
      <c r="G75" s="8">
        <v>0</v>
      </c>
      <c r="H75" s="8">
        <v>0</v>
      </c>
      <c r="I75" s="8">
        <v>2369</v>
      </c>
      <c r="J75" s="8">
        <v>2693</v>
      </c>
      <c r="K75" s="8">
        <v>213</v>
      </c>
      <c r="L75" s="8">
        <v>0</v>
      </c>
      <c r="M75" s="29">
        <v>2833</v>
      </c>
      <c r="N75" s="9">
        <v>18014</v>
      </c>
      <c r="O75" s="31"/>
      <c r="R75" s="40"/>
    </row>
    <row r="76" spans="1:18" ht="15.75" thickBot="1" x14ac:dyDescent="0.3">
      <c r="A76" s="102"/>
      <c r="B76" s="87"/>
      <c r="C76" s="22" t="s">
        <v>16</v>
      </c>
      <c r="D76" s="10">
        <v>364075.22</v>
      </c>
      <c r="E76" s="11">
        <v>366221.05</v>
      </c>
      <c r="F76" s="11">
        <v>99044.56</v>
      </c>
      <c r="G76" s="11">
        <v>0</v>
      </c>
      <c r="H76" s="11">
        <v>0</v>
      </c>
      <c r="I76" s="11">
        <v>198930.65</v>
      </c>
      <c r="J76" s="11">
        <v>226363.53</v>
      </c>
      <c r="K76" s="11">
        <v>17923.95</v>
      </c>
      <c r="L76" s="11">
        <v>0</v>
      </c>
      <c r="M76" s="30">
        <v>230824.35</v>
      </c>
      <c r="N76" s="12">
        <v>1503383.31</v>
      </c>
      <c r="O76" s="31"/>
      <c r="R76" s="40"/>
    </row>
    <row r="77" spans="1:18" ht="15.75" thickBot="1" x14ac:dyDescent="0.3">
      <c r="A77" s="103"/>
      <c r="B77" s="48" t="s">
        <v>14</v>
      </c>
      <c r="C77" s="6"/>
      <c r="D77" s="34">
        <f>D76</f>
        <v>364075.22</v>
      </c>
      <c r="E77" s="34">
        <f t="shared" ref="E77:N77" si="6">E76</f>
        <v>366221.05</v>
      </c>
      <c r="F77" s="34">
        <f t="shared" si="6"/>
        <v>99044.56</v>
      </c>
      <c r="G77" s="34">
        <f t="shared" si="6"/>
        <v>0</v>
      </c>
      <c r="H77" s="34">
        <f t="shared" si="6"/>
        <v>0</v>
      </c>
      <c r="I77" s="34">
        <f t="shared" si="6"/>
        <v>198930.65</v>
      </c>
      <c r="J77" s="34">
        <f t="shared" si="6"/>
        <v>226363.53</v>
      </c>
      <c r="K77" s="34">
        <f t="shared" si="6"/>
        <v>17923.95</v>
      </c>
      <c r="L77" s="34">
        <f t="shared" si="6"/>
        <v>0</v>
      </c>
      <c r="M77" s="34">
        <f t="shared" si="6"/>
        <v>230824.35</v>
      </c>
      <c r="N77" s="34">
        <f t="shared" si="6"/>
        <v>1503383.31</v>
      </c>
      <c r="O77" s="3"/>
      <c r="P77" s="40"/>
      <c r="Q77" s="40"/>
      <c r="R77" s="14"/>
    </row>
    <row r="78" spans="1:18" ht="15.75" thickBot="1" x14ac:dyDescent="0.3">
      <c r="B78" s="44"/>
      <c r="C78" s="45"/>
    </row>
    <row r="79" spans="1:18" ht="15.75" thickBot="1" x14ac:dyDescent="0.3">
      <c r="A79" s="101" t="s">
        <v>32</v>
      </c>
      <c r="B79" s="6" t="s">
        <v>2</v>
      </c>
      <c r="C79" s="6" t="s">
        <v>3</v>
      </c>
      <c r="D79" s="26" t="s">
        <v>4</v>
      </c>
      <c r="E79" s="27" t="s">
        <v>5</v>
      </c>
      <c r="F79" s="27" t="s">
        <v>6</v>
      </c>
      <c r="G79" s="27" t="s">
        <v>7</v>
      </c>
      <c r="H79" s="27" t="s">
        <v>8</v>
      </c>
      <c r="I79" s="27" t="s">
        <v>9</v>
      </c>
      <c r="J79" s="27" t="s">
        <v>10</v>
      </c>
      <c r="K79" s="27" t="s">
        <v>11</v>
      </c>
      <c r="L79" s="27" t="s">
        <v>12</v>
      </c>
      <c r="M79" s="28" t="s">
        <v>13</v>
      </c>
      <c r="N79" s="28" t="s">
        <v>14</v>
      </c>
    </row>
    <row r="80" spans="1:18" x14ac:dyDescent="0.25">
      <c r="A80" s="102"/>
      <c r="B80" s="86" t="s">
        <v>15</v>
      </c>
      <c r="C80" s="21" t="s">
        <v>2</v>
      </c>
      <c r="D80" s="7">
        <v>424</v>
      </c>
      <c r="E80" s="8">
        <v>81129</v>
      </c>
      <c r="F80" s="8">
        <v>0</v>
      </c>
      <c r="G80" s="8">
        <v>0</v>
      </c>
      <c r="H80" s="8">
        <v>0</v>
      </c>
      <c r="I80" s="8">
        <v>213</v>
      </c>
      <c r="J80" s="8">
        <v>69</v>
      </c>
      <c r="K80" s="8">
        <v>4714</v>
      </c>
      <c r="L80" s="8">
        <v>0</v>
      </c>
      <c r="M80" s="29">
        <v>0</v>
      </c>
      <c r="N80" s="9">
        <v>86549</v>
      </c>
      <c r="O80" s="35"/>
      <c r="P80" s="51"/>
      <c r="Q80" s="51"/>
      <c r="R80" s="52"/>
    </row>
    <row r="81" spans="1:18" ht="15.75" thickBot="1" x14ac:dyDescent="0.3">
      <c r="A81" s="102"/>
      <c r="B81" s="87"/>
      <c r="C81" s="22" t="s">
        <v>16</v>
      </c>
      <c r="D81" s="10">
        <v>35679.599999999999</v>
      </c>
      <c r="E81" s="11">
        <v>6827005.3499999996</v>
      </c>
      <c r="F81" s="11">
        <v>0</v>
      </c>
      <c r="G81" s="11">
        <v>0</v>
      </c>
      <c r="H81" s="11">
        <v>0</v>
      </c>
      <c r="I81" s="11">
        <v>17923.95</v>
      </c>
      <c r="J81" s="11">
        <v>5806.35</v>
      </c>
      <c r="K81" s="11">
        <v>396683.1</v>
      </c>
      <c r="L81" s="11">
        <v>0</v>
      </c>
      <c r="M81" s="30">
        <v>0</v>
      </c>
      <c r="N81" s="12">
        <v>7283098.3499999996</v>
      </c>
      <c r="O81" s="35"/>
      <c r="P81" s="51"/>
      <c r="Q81" s="51"/>
      <c r="R81" s="52"/>
    </row>
    <row r="82" spans="1:18" x14ac:dyDescent="0.25">
      <c r="A82" s="102"/>
      <c r="B82" s="86" t="s">
        <v>17</v>
      </c>
      <c r="C82" s="21" t="s">
        <v>2</v>
      </c>
      <c r="D82" s="7"/>
      <c r="E82" s="8">
        <v>2872</v>
      </c>
      <c r="F82" s="8"/>
      <c r="G82" s="8"/>
      <c r="H82" s="8"/>
      <c r="I82" s="8"/>
      <c r="J82" s="8"/>
      <c r="K82" s="8">
        <v>133</v>
      </c>
      <c r="L82" s="8"/>
      <c r="M82" s="29"/>
      <c r="N82" s="9">
        <f>D82+E82+F82+G82+H82+I82+J82+K82+L82+M82</f>
        <v>3005</v>
      </c>
      <c r="O82" s="3"/>
      <c r="P82" s="40"/>
      <c r="Q82" s="40"/>
      <c r="R82" s="14"/>
    </row>
    <row r="83" spans="1:18" ht="15.75" thickBot="1" x14ac:dyDescent="0.3">
      <c r="A83" s="102"/>
      <c r="B83" s="87"/>
      <c r="C83" s="22" t="s">
        <v>16</v>
      </c>
      <c r="D83" s="10"/>
      <c r="E83" s="11">
        <v>10310.48</v>
      </c>
      <c r="F83" s="11"/>
      <c r="G83" s="11"/>
      <c r="H83" s="11"/>
      <c r="I83" s="11"/>
      <c r="J83" s="11"/>
      <c r="K83" s="11">
        <v>477.47</v>
      </c>
      <c r="L83" s="11"/>
      <c r="M83" s="30"/>
      <c r="N83" s="12">
        <f>D83+E83+F83+G83+H83+I83+J83+K83+L83+M83</f>
        <v>10787.949999999999</v>
      </c>
      <c r="O83" s="3"/>
      <c r="P83" s="40"/>
      <c r="Q83" s="40"/>
      <c r="R83" s="14"/>
    </row>
    <row r="84" spans="1:18" x14ac:dyDescent="0.25">
      <c r="A84" s="102"/>
      <c r="B84" s="86" t="s">
        <v>18</v>
      </c>
      <c r="C84" s="21" t="s">
        <v>2</v>
      </c>
      <c r="D84" s="7">
        <v>0</v>
      </c>
      <c r="E84" s="8">
        <v>1213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283</v>
      </c>
      <c r="L84" s="8">
        <v>0</v>
      </c>
      <c r="M84" s="29"/>
      <c r="N84" s="29">
        <v>1496</v>
      </c>
    </row>
    <row r="85" spans="1:18" ht="15.75" thickBot="1" x14ac:dyDescent="0.3">
      <c r="A85" s="102"/>
      <c r="B85" s="87"/>
      <c r="C85" s="22" t="s">
        <v>16</v>
      </c>
      <c r="D85" s="10">
        <v>0</v>
      </c>
      <c r="E85" s="11">
        <v>1473597.23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117130.75</v>
      </c>
      <c r="L85" s="11">
        <v>0</v>
      </c>
      <c r="M85" s="30"/>
      <c r="N85" s="30">
        <v>1590727.98</v>
      </c>
    </row>
    <row r="86" spans="1:18" x14ac:dyDescent="0.25">
      <c r="A86" s="102"/>
      <c r="B86" s="86" t="s">
        <v>20</v>
      </c>
      <c r="C86" s="21" t="s">
        <v>2</v>
      </c>
      <c r="D86" s="7"/>
      <c r="E86" s="8"/>
      <c r="F86" s="8"/>
      <c r="G86" s="8"/>
      <c r="H86" s="8"/>
      <c r="I86" s="8"/>
      <c r="J86" s="8"/>
      <c r="K86" s="8"/>
      <c r="L86" s="8"/>
      <c r="M86" s="29"/>
      <c r="N86" s="9"/>
    </row>
    <row r="87" spans="1:18" ht="15.75" thickBot="1" x14ac:dyDescent="0.3">
      <c r="A87" s="102"/>
      <c r="B87" s="87"/>
      <c r="C87" s="22" t="s">
        <v>16</v>
      </c>
      <c r="D87" s="10"/>
      <c r="E87" s="11"/>
      <c r="F87" s="11"/>
      <c r="G87" s="11"/>
      <c r="H87" s="11"/>
      <c r="I87" s="11"/>
      <c r="J87" s="11"/>
      <c r="K87" s="11"/>
      <c r="L87" s="11"/>
      <c r="M87" s="30"/>
      <c r="N87" s="12"/>
    </row>
    <row r="88" spans="1:18" x14ac:dyDescent="0.25">
      <c r="A88" s="102"/>
      <c r="B88" s="86" t="s">
        <v>27</v>
      </c>
      <c r="C88" s="21" t="s">
        <v>2</v>
      </c>
      <c r="D88" s="7"/>
      <c r="E88" s="8"/>
      <c r="F88" s="8"/>
      <c r="G88" s="8"/>
      <c r="H88" s="8"/>
      <c r="I88" s="8"/>
      <c r="J88" s="8"/>
      <c r="K88" s="8"/>
      <c r="L88" s="8"/>
      <c r="M88" s="29"/>
      <c r="N88" s="9"/>
    </row>
    <row r="89" spans="1:18" ht="15.75" thickBot="1" x14ac:dyDescent="0.3">
      <c r="A89" s="102"/>
      <c r="B89" s="87"/>
      <c r="C89" s="22" t="s">
        <v>16</v>
      </c>
      <c r="D89" s="10"/>
      <c r="E89" s="11"/>
      <c r="F89" s="11"/>
      <c r="G89" s="11"/>
      <c r="H89" s="11"/>
      <c r="I89" s="11"/>
      <c r="J89" s="11"/>
      <c r="K89" s="11"/>
      <c r="L89" s="11"/>
      <c r="M89" s="30"/>
      <c r="N89" s="12"/>
    </row>
    <row r="90" spans="1:18" x14ac:dyDescent="0.25">
      <c r="A90" s="102"/>
      <c r="B90" s="106"/>
      <c r="C90" s="21" t="s">
        <v>2</v>
      </c>
      <c r="D90" s="7"/>
      <c r="E90" s="8"/>
      <c r="F90" s="8"/>
      <c r="G90" s="8"/>
      <c r="H90" s="8"/>
      <c r="I90" s="8"/>
      <c r="J90" s="8"/>
      <c r="K90" s="8"/>
      <c r="L90" s="8"/>
      <c r="M90" s="29"/>
      <c r="N90" s="9"/>
      <c r="O90" s="3"/>
      <c r="P90" s="53"/>
      <c r="Q90" s="53"/>
      <c r="R90" s="54"/>
    </row>
    <row r="91" spans="1:18" ht="15.75" thickBot="1" x14ac:dyDescent="0.3">
      <c r="A91" s="102"/>
      <c r="B91" s="107"/>
      <c r="C91" s="22" t="s">
        <v>16</v>
      </c>
      <c r="D91" s="10"/>
      <c r="E91" s="11"/>
      <c r="F91" s="11"/>
      <c r="G91" s="11"/>
      <c r="H91" s="11"/>
      <c r="I91" s="11"/>
      <c r="J91" s="11"/>
      <c r="K91" s="11"/>
      <c r="L91" s="11"/>
      <c r="M91" s="30"/>
      <c r="N91" s="12"/>
      <c r="O91" s="3"/>
      <c r="P91" s="53"/>
      <c r="Q91" s="53"/>
      <c r="R91" s="54"/>
    </row>
    <row r="92" spans="1:18" ht="15.75" thickBot="1" x14ac:dyDescent="0.3">
      <c r="A92" s="103"/>
      <c r="B92" s="48" t="s">
        <v>14</v>
      </c>
      <c r="C92" s="6" t="s">
        <v>16</v>
      </c>
      <c r="D92" s="34">
        <f>D81+D83+D85+D87+D89+D91</f>
        <v>35679.599999999999</v>
      </c>
      <c r="E92" s="34">
        <f t="shared" ref="E92:N92" si="7">E81+E83+E85+E87+E89+E91</f>
        <v>8310913.0600000005</v>
      </c>
      <c r="F92" s="34">
        <f t="shared" si="7"/>
        <v>0</v>
      </c>
      <c r="G92" s="34">
        <f t="shared" si="7"/>
        <v>0</v>
      </c>
      <c r="H92" s="34">
        <f t="shared" si="7"/>
        <v>0</v>
      </c>
      <c r="I92" s="34">
        <f t="shared" si="7"/>
        <v>17923.95</v>
      </c>
      <c r="J92" s="34">
        <f t="shared" si="7"/>
        <v>5806.35</v>
      </c>
      <c r="K92" s="34">
        <f t="shared" si="7"/>
        <v>514291.31999999995</v>
      </c>
      <c r="L92" s="34">
        <f t="shared" si="7"/>
        <v>0</v>
      </c>
      <c r="M92" s="34">
        <f t="shared" si="7"/>
        <v>0</v>
      </c>
      <c r="N92" s="34">
        <f t="shared" si="7"/>
        <v>8884614.2799999993</v>
      </c>
      <c r="O92" s="3"/>
      <c r="P92" s="40"/>
      <c r="Q92" s="40"/>
      <c r="R92" s="14"/>
    </row>
    <row r="93" spans="1:18" ht="15.75" thickBot="1" x14ac:dyDescent="0.3">
      <c r="B93" s="44"/>
      <c r="C93" s="45"/>
    </row>
    <row r="94" spans="1:18" ht="15.75" thickBot="1" x14ac:dyDescent="0.3">
      <c r="A94" s="93" t="s">
        <v>33</v>
      </c>
      <c r="B94" s="6" t="s">
        <v>2</v>
      </c>
      <c r="C94" s="6" t="s">
        <v>3</v>
      </c>
      <c r="D94" s="26" t="s">
        <v>4</v>
      </c>
      <c r="E94" s="27" t="s">
        <v>5</v>
      </c>
      <c r="F94" s="27" t="s">
        <v>6</v>
      </c>
      <c r="G94" s="27" t="s">
        <v>7</v>
      </c>
      <c r="H94" s="27" t="s">
        <v>8</v>
      </c>
      <c r="I94" s="27" t="s">
        <v>9</v>
      </c>
      <c r="J94" s="27" t="s">
        <v>10</v>
      </c>
      <c r="K94" s="27" t="s">
        <v>11</v>
      </c>
      <c r="L94" s="27" t="s">
        <v>12</v>
      </c>
      <c r="M94" s="28" t="s">
        <v>13</v>
      </c>
      <c r="N94" s="28" t="s">
        <v>14</v>
      </c>
      <c r="O94" s="35"/>
      <c r="P94" s="51"/>
      <c r="Q94" s="51"/>
      <c r="R94" s="52"/>
    </row>
    <row r="95" spans="1:18" x14ac:dyDescent="0.25">
      <c r="A95" s="94"/>
      <c r="B95" s="86" t="s">
        <v>18</v>
      </c>
      <c r="C95" s="21" t="s">
        <v>2</v>
      </c>
      <c r="D95" s="7">
        <v>1</v>
      </c>
      <c r="E95" s="8">
        <v>1166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442</v>
      </c>
      <c r="L95" s="8">
        <v>0</v>
      </c>
      <c r="M95" s="29"/>
      <c r="N95" s="29">
        <v>1609</v>
      </c>
    </row>
    <row r="96" spans="1:18" ht="15.75" thickBot="1" x14ac:dyDescent="0.3">
      <c r="A96" s="94"/>
      <c r="B96" s="87"/>
      <c r="C96" s="22" t="s">
        <v>16</v>
      </c>
      <c r="D96" s="10">
        <v>167.58</v>
      </c>
      <c r="E96" s="11">
        <v>660274.03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178902.12</v>
      </c>
      <c r="L96" s="11">
        <v>0</v>
      </c>
      <c r="M96" s="30"/>
      <c r="N96" s="12">
        <v>839343.73</v>
      </c>
    </row>
    <row r="97" spans="1:18" x14ac:dyDescent="0.25">
      <c r="A97" s="94"/>
      <c r="B97" s="86" t="s">
        <v>20</v>
      </c>
      <c r="C97" s="21" t="s">
        <v>2</v>
      </c>
      <c r="D97" s="7">
        <v>0</v>
      </c>
      <c r="E97" s="8">
        <v>3149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2225</v>
      </c>
      <c r="L97" s="8">
        <v>0</v>
      </c>
      <c r="M97" s="29"/>
      <c r="N97" s="29">
        <v>5374</v>
      </c>
    </row>
    <row r="98" spans="1:18" ht="15.75" thickBot="1" x14ac:dyDescent="0.3">
      <c r="A98" s="94"/>
      <c r="B98" s="87"/>
      <c r="C98" s="22" t="s">
        <v>16</v>
      </c>
      <c r="D98" s="10">
        <v>0</v>
      </c>
      <c r="E98" s="11">
        <v>473451.91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208132.13</v>
      </c>
      <c r="L98" s="11">
        <v>0</v>
      </c>
      <c r="M98" s="30"/>
      <c r="N98" s="12">
        <v>681584.04</v>
      </c>
    </row>
    <row r="99" spans="1:18" x14ac:dyDescent="0.25">
      <c r="A99" s="94"/>
      <c r="B99" s="86" t="s">
        <v>27</v>
      </c>
      <c r="C99" s="21" t="s">
        <v>2</v>
      </c>
      <c r="D99" s="7"/>
      <c r="E99" s="8"/>
      <c r="F99" s="8"/>
      <c r="G99" s="8"/>
      <c r="H99" s="8"/>
      <c r="I99" s="8"/>
      <c r="J99" s="8"/>
      <c r="K99" s="8">
        <v>1937</v>
      </c>
      <c r="L99" s="8"/>
      <c r="M99" s="29"/>
      <c r="N99" s="9">
        <v>1937</v>
      </c>
      <c r="R99" s="40"/>
    </row>
    <row r="100" spans="1:18" ht="15.75" thickBot="1" x14ac:dyDescent="0.3">
      <c r="A100" s="94"/>
      <c r="B100" s="87"/>
      <c r="C100" s="22" t="s">
        <v>16</v>
      </c>
      <c r="D100" s="10"/>
      <c r="E100" s="11"/>
      <c r="F100" s="11"/>
      <c r="G100" s="11"/>
      <c r="H100" s="11"/>
      <c r="I100" s="11"/>
      <c r="J100" s="11"/>
      <c r="K100" s="11">
        <v>58110</v>
      </c>
      <c r="L100" s="11"/>
      <c r="M100" s="30"/>
      <c r="N100" s="12">
        <v>58110</v>
      </c>
      <c r="R100" s="40"/>
    </row>
    <row r="101" spans="1:18" ht="15.75" thickBot="1" x14ac:dyDescent="0.3">
      <c r="A101" s="95"/>
      <c r="B101" s="48" t="s">
        <v>14</v>
      </c>
      <c r="C101" s="6" t="s">
        <v>16</v>
      </c>
      <c r="D101" s="34">
        <f>D96+D98+D100</f>
        <v>167.58</v>
      </c>
      <c r="E101" s="34">
        <f t="shared" ref="E101:N101" si="8">E96+E98+E100</f>
        <v>1133725.94</v>
      </c>
      <c r="F101" s="34">
        <f t="shared" si="8"/>
        <v>0</v>
      </c>
      <c r="G101" s="34">
        <f t="shared" si="8"/>
        <v>0</v>
      </c>
      <c r="H101" s="34">
        <f t="shared" si="8"/>
        <v>0</v>
      </c>
      <c r="I101" s="34">
        <f t="shared" si="8"/>
        <v>0</v>
      </c>
      <c r="J101" s="34">
        <f t="shared" si="8"/>
        <v>0</v>
      </c>
      <c r="K101" s="34">
        <f t="shared" si="8"/>
        <v>445144.25</v>
      </c>
      <c r="L101" s="34">
        <f t="shared" si="8"/>
        <v>0</v>
      </c>
      <c r="M101" s="34">
        <f t="shared" si="8"/>
        <v>0</v>
      </c>
      <c r="N101" s="34">
        <f t="shared" si="8"/>
        <v>1579037.77</v>
      </c>
      <c r="O101" s="3"/>
      <c r="P101" s="40"/>
      <c r="Q101" s="40"/>
      <c r="R101" s="14"/>
    </row>
    <row r="102" spans="1:18" ht="15.75" thickBot="1" x14ac:dyDescent="0.3">
      <c r="B102" s="44"/>
      <c r="C102" s="45"/>
    </row>
    <row r="103" spans="1:18" ht="15.75" thickBot="1" x14ac:dyDescent="0.3">
      <c r="A103" s="93" t="s">
        <v>34</v>
      </c>
      <c r="B103" s="6" t="s">
        <v>2</v>
      </c>
      <c r="C103" s="6" t="s">
        <v>3</v>
      </c>
      <c r="D103" s="26" t="s">
        <v>4</v>
      </c>
      <c r="E103" s="27" t="s">
        <v>5</v>
      </c>
      <c r="F103" s="27" t="s">
        <v>6</v>
      </c>
      <c r="G103" s="27" t="s">
        <v>7</v>
      </c>
      <c r="H103" s="27" t="s">
        <v>8</v>
      </c>
      <c r="I103" s="27" t="s">
        <v>9</v>
      </c>
      <c r="J103" s="27" t="s">
        <v>10</v>
      </c>
      <c r="K103" s="27" t="s">
        <v>11</v>
      </c>
      <c r="L103" s="27" t="s">
        <v>12</v>
      </c>
      <c r="M103" s="28" t="s">
        <v>13</v>
      </c>
      <c r="N103" s="28" t="s">
        <v>14</v>
      </c>
    </row>
    <row r="104" spans="1:18" x14ac:dyDescent="0.25">
      <c r="A104" s="94"/>
      <c r="B104" s="86" t="s">
        <v>15</v>
      </c>
      <c r="C104" s="21" t="s">
        <v>2</v>
      </c>
      <c r="D104" s="7">
        <v>162</v>
      </c>
      <c r="E104" s="8">
        <v>46407</v>
      </c>
      <c r="F104" s="8">
        <v>0</v>
      </c>
      <c r="G104" s="8">
        <v>0</v>
      </c>
      <c r="H104" s="8">
        <v>0</v>
      </c>
      <c r="I104" s="8">
        <v>0</v>
      </c>
      <c r="J104" s="8">
        <v>320</v>
      </c>
      <c r="K104" s="8">
        <v>514</v>
      </c>
      <c r="L104" s="8">
        <v>0</v>
      </c>
      <c r="M104" s="29">
        <v>0</v>
      </c>
      <c r="N104" s="9">
        <v>47403</v>
      </c>
      <c r="O104" s="35"/>
      <c r="P104" s="51"/>
      <c r="Q104" s="51"/>
      <c r="R104" s="52"/>
    </row>
    <row r="105" spans="1:18" ht="15.75" thickBot="1" x14ac:dyDescent="0.3">
      <c r="A105" s="94"/>
      <c r="B105" s="87"/>
      <c r="C105" s="22" t="s">
        <v>16</v>
      </c>
      <c r="D105" s="10">
        <v>11359.44</v>
      </c>
      <c r="E105" s="11">
        <v>3254058.84</v>
      </c>
      <c r="F105" s="11">
        <v>0</v>
      </c>
      <c r="G105" s="11">
        <v>0</v>
      </c>
      <c r="H105" s="11">
        <v>0</v>
      </c>
      <c r="I105" s="11">
        <v>0</v>
      </c>
      <c r="J105" s="11">
        <v>22438.400000000001</v>
      </c>
      <c r="K105" s="11">
        <v>36041.68</v>
      </c>
      <c r="L105" s="11">
        <v>0</v>
      </c>
      <c r="M105" s="30">
        <v>0</v>
      </c>
      <c r="N105" s="12">
        <v>3323898.36</v>
      </c>
      <c r="O105" s="35"/>
      <c r="P105" s="51"/>
      <c r="Q105" s="51"/>
      <c r="R105" s="52"/>
    </row>
    <row r="106" spans="1:18" x14ac:dyDescent="0.25">
      <c r="A106" s="94"/>
      <c r="B106" s="91" t="s">
        <v>17</v>
      </c>
      <c r="C106" s="21" t="s">
        <v>2</v>
      </c>
      <c r="D106" s="7"/>
      <c r="E106" s="8">
        <v>1617</v>
      </c>
      <c r="F106" s="8"/>
      <c r="G106" s="8"/>
      <c r="H106" s="8"/>
      <c r="I106" s="8"/>
      <c r="J106" s="8"/>
      <c r="K106" s="8">
        <v>18</v>
      </c>
      <c r="L106" s="8"/>
      <c r="M106" s="29"/>
      <c r="N106" s="9">
        <v>1635</v>
      </c>
      <c r="O106" s="35"/>
      <c r="P106" s="51"/>
      <c r="Q106" s="51"/>
      <c r="R106" s="52"/>
    </row>
    <row r="107" spans="1:18" ht="15.75" thickBot="1" x14ac:dyDescent="0.3">
      <c r="A107" s="94"/>
      <c r="B107" s="92"/>
      <c r="C107" s="22" t="s">
        <v>16</v>
      </c>
      <c r="D107" s="10"/>
      <c r="E107" s="11">
        <v>5805.03</v>
      </c>
      <c r="F107" s="11"/>
      <c r="G107" s="11"/>
      <c r="H107" s="11"/>
      <c r="I107" s="11"/>
      <c r="J107" s="11"/>
      <c r="K107" s="11">
        <v>64.62</v>
      </c>
      <c r="L107" s="11"/>
      <c r="M107" s="30"/>
      <c r="N107" s="12">
        <v>5869.65</v>
      </c>
      <c r="O107" s="35"/>
      <c r="P107" s="51"/>
      <c r="Q107" s="51"/>
      <c r="R107" s="52"/>
    </row>
    <row r="108" spans="1:18" x14ac:dyDescent="0.25">
      <c r="A108" s="94"/>
      <c r="B108" s="86" t="s">
        <v>20</v>
      </c>
      <c r="C108" s="21" t="s">
        <v>2</v>
      </c>
      <c r="D108" s="7"/>
      <c r="E108" s="8"/>
      <c r="F108" s="8"/>
      <c r="G108" s="8"/>
      <c r="H108" s="8"/>
      <c r="I108" s="8"/>
      <c r="J108" s="8"/>
      <c r="K108" s="8"/>
      <c r="L108" s="8"/>
      <c r="M108" s="29"/>
      <c r="N108" s="29"/>
    </row>
    <row r="109" spans="1:18" ht="15.75" thickBot="1" x14ac:dyDescent="0.3">
      <c r="A109" s="94"/>
      <c r="B109" s="87"/>
      <c r="C109" s="22" t="s">
        <v>16</v>
      </c>
      <c r="D109" s="10"/>
      <c r="E109" s="11"/>
      <c r="F109" s="11"/>
      <c r="G109" s="11"/>
      <c r="H109" s="11"/>
      <c r="I109" s="11"/>
      <c r="J109" s="11"/>
      <c r="K109" s="11"/>
      <c r="L109" s="11"/>
      <c r="M109" s="30"/>
      <c r="N109" s="30"/>
    </row>
    <row r="110" spans="1:18" x14ac:dyDescent="0.25">
      <c r="A110" s="94"/>
      <c r="B110" s="108" t="s">
        <v>27</v>
      </c>
      <c r="C110" s="21" t="s">
        <v>2</v>
      </c>
      <c r="D110" s="7"/>
      <c r="E110" s="8"/>
      <c r="F110" s="8"/>
      <c r="G110" s="8"/>
      <c r="H110" s="8"/>
      <c r="I110" s="8"/>
      <c r="J110" s="8"/>
      <c r="K110" s="8"/>
      <c r="L110" s="8"/>
      <c r="M110" s="29"/>
      <c r="N110" s="9"/>
    </row>
    <row r="111" spans="1:18" ht="15.75" thickBot="1" x14ac:dyDescent="0.3">
      <c r="A111" s="94"/>
      <c r="B111" s="109"/>
      <c r="C111" s="22" t="s">
        <v>16</v>
      </c>
      <c r="D111" s="10"/>
      <c r="E111" s="11"/>
      <c r="F111" s="11"/>
      <c r="G111" s="11"/>
      <c r="H111" s="11"/>
      <c r="I111" s="11"/>
      <c r="J111" s="11"/>
      <c r="K111" s="11"/>
      <c r="L111" s="11"/>
      <c r="M111" s="30"/>
      <c r="N111" s="12"/>
    </row>
    <row r="112" spans="1:18" x14ac:dyDescent="0.25">
      <c r="A112" s="94"/>
      <c r="B112" s="86" t="s">
        <v>35</v>
      </c>
      <c r="C112" s="21" t="s">
        <v>2</v>
      </c>
      <c r="D112" s="7">
        <v>773</v>
      </c>
      <c r="E112" s="8">
        <v>480</v>
      </c>
      <c r="F112" s="8">
        <v>180</v>
      </c>
      <c r="G112" s="8">
        <v>775</v>
      </c>
      <c r="H112" s="8"/>
      <c r="I112" s="8">
        <v>180</v>
      </c>
      <c r="J112" s="8">
        <v>575</v>
      </c>
      <c r="K112" s="8">
        <v>54</v>
      </c>
      <c r="L112" s="8">
        <v>60</v>
      </c>
      <c r="M112" s="29"/>
      <c r="N112" s="9">
        <v>3077</v>
      </c>
    </row>
    <row r="113" spans="1:18" ht="15.75" thickBot="1" x14ac:dyDescent="0.3">
      <c r="A113" s="94"/>
      <c r="B113" s="87"/>
      <c r="C113" s="22" t="s">
        <v>16</v>
      </c>
      <c r="D113" s="10">
        <v>23963</v>
      </c>
      <c r="E113" s="11">
        <v>14880</v>
      </c>
      <c r="F113" s="11">
        <v>5580</v>
      </c>
      <c r="G113" s="11">
        <v>24025</v>
      </c>
      <c r="H113" s="11"/>
      <c r="I113" s="11">
        <v>5580</v>
      </c>
      <c r="J113" s="11">
        <v>17825</v>
      </c>
      <c r="K113" s="11">
        <v>1674</v>
      </c>
      <c r="L113" s="11">
        <v>1860</v>
      </c>
      <c r="M113" s="30"/>
      <c r="N113" s="12">
        <v>95387</v>
      </c>
    </row>
    <row r="114" spans="1:18" x14ac:dyDescent="0.25">
      <c r="A114" s="94"/>
      <c r="B114" s="86" t="s">
        <v>36</v>
      </c>
      <c r="C114" s="21" t="s">
        <v>2</v>
      </c>
      <c r="D114" s="55"/>
      <c r="E114" s="56"/>
      <c r="F114" s="56"/>
      <c r="G114" s="56"/>
      <c r="H114" s="56"/>
      <c r="I114" s="56"/>
      <c r="J114" s="56"/>
      <c r="K114" s="56"/>
      <c r="L114" s="56"/>
      <c r="M114" s="29"/>
      <c r="N114" s="9"/>
    </row>
    <row r="115" spans="1:18" ht="15.75" thickBot="1" x14ac:dyDescent="0.3">
      <c r="A115" s="94"/>
      <c r="B115" s="87"/>
      <c r="C115" s="22" t="s">
        <v>16</v>
      </c>
      <c r="D115" s="10"/>
      <c r="E115" s="11"/>
      <c r="F115" s="11"/>
      <c r="G115" s="11"/>
      <c r="H115" s="11"/>
      <c r="I115" s="11"/>
      <c r="J115" s="11"/>
      <c r="K115" s="11"/>
      <c r="L115" s="11"/>
      <c r="M115" s="30"/>
      <c r="N115" s="12"/>
    </row>
    <row r="116" spans="1:18" ht="15.75" thickBot="1" x14ac:dyDescent="0.3">
      <c r="A116" s="95"/>
      <c r="B116" s="48" t="s">
        <v>14</v>
      </c>
      <c r="C116" s="6" t="s">
        <v>16</v>
      </c>
      <c r="D116" s="34">
        <f>D105+D107+D109+D111+D113+D115</f>
        <v>35322.44</v>
      </c>
      <c r="E116" s="34">
        <f t="shared" ref="E116:M116" si="9">E105+E107+E109+E111+E113+E115</f>
        <v>3274743.8699999996</v>
      </c>
      <c r="F116" s="34">
        <f t="shared" si="9"/>
        <v>5580</v>
      </c>
      <c r="G116" s="34">
        <f t="shared" si="9"/>
        <v>24025</v>
      </c>
      <c r="H116" s="34">
        <f t="shared" si="9"/>
        <v>0</v>
      </c>
      <c r="I116" s="34">
        <f t="shared" si="9"/>
        <v>5580</v>
      </c>
      <c r="J116" s="34">
        <f t="shared" si="9"/>
        <v>40263.4</v>
      </c>
      <c r="K116" s="34">
        <f t="shared" si="9"/>
        <v>37780.300000000003</v>
      </c>
      <c r="L116" s="34">
        <f t="shared" si="9"/>
        <v>1860</v>
      </c>
      <c r="M116" s="34">
        <f t="shared" si="9"/>
        <v>0</v>
      </c>
      <c r="N116" s="34">
        <f>N105+N107+N109+N111+N113+N115</f>
        <v>3425155.01</v>
      </c>
      <c r="O116" s="3"/>
      <c r="P116" s="40"/>
      <c r="Q116" s="40"/>
      <c r="R116" s="14"/>
    </row>
    <row r="117" spans="1:18" ht="15.75" thickBot="1" x14ac:dyDescent="0.3">
      <c r="A117" s="37"/>
      <c r="B117" s="57"/>
      <c r="C117" s="58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2"/>
      <c r="O117" s="50"/>
      <c r="P117" s="40"/>
      <c r="Q117" s="40"/>
      <c r="R117" s="14"/>
    </row>
    <row r="118" spans="1:18" ht="15.75" thickBot="1" x14ac:dyDescent="0.3">
      <c r="A118" s="93" t="s">
        <v>37</v>
      </c>
      <c r="B118" s="6" t="s">
        <v>2</v>
      </c>
      <c r="C118" s="6" t="s">
        <v>3</v>
      </c>
      <c r="D118" s="26" t="s">
        <v>4</v>
      </c>
      <c r="E118" s="27" t="s">
        <v>5</v>
      </c>
      <c r="F118" s="27" t="s">
        <v>6</v>
      </c>
      <c r="G118" s="27" t="s">
        <v>7</v>
      </c>
      <c r="H118" s="27" t="s">
        <v>8</v>
      </c>
      <c r="I118" s="27" t="s">
        <v>9</v>
      </c>
      <c r="J118" s="27" t="s">
        <v>10</v>
      </c>
      <c r="K118" s="27" t="s">
        <v>11</v>
      </c>
      <c r="L118" s="27" t="s">
        <v>12</v>
      </c>
      <c r="M118" s="28" t="s">
        <v>13</v>
      </c>
      <c r="N118" s="28" t="s">
        <v>14</v>
      </c>
    </row>
    <row r="119" spans="1:18" x14ac:dyDescent="0.25">
      <c r="A119" s="94"/>
      <c r="B119" s="86" t="s">
        <v>15</v>
      </c>
      <c r="C119" s="21" t="s">
        <v>2</v>
      </c>
      <c r="D119" s="7">
        <v>85</v>
      </c>
      <c r="E119" s="8">
        <v>20</v>
      </c>
      <c r="F119" s="8">
        <v>47463</v>
      </c>
      <c r="G119" s="8">
        <v>0</v>
      </c>
      <c r="H119" s="8">
        <v>0</v>
      </c>
      <c r="I119" s="8">
        <v>34</v>
      </c>
      <c r="J119" s="8">
        <v>0</v>
      </c>
      <c r="K119" s="8">
        <v>0</v>
      </c>
      <c r="L119" s="8">
        <v>0</v>
      </c>
      <c r="M119" s="29">
        <v>0</v>
      </c>
      <c r="N119" s="9">
        <v>47602</v>
      </c>
    </row>
    <row r="120" spans="1:18" ht="15.75" thickBot="1" x14ac:dyDescent="0.3">
      <c r="A120" s="94"/>
      <c r="B120" s="87"/>
      <c r="C120" s="22" t="s">
        <v>16</v>
      </c>
      <c r="D120" s="10">
        <v>7152.75</v>
      </c>
      <c r="E120" s="11">
        <v>1683</v>
      </c>
      <c r="F120" s="11">
        <v>4070501.46</v>
      </c>
      <c r="G120" s="11">
        <v>0</v>
      </c>
      <c r="H120" s="11">
        <v>0</v>
      </c>
      <c r="I120" s="11">
        <v>2861.1</v>
      </c>
      <c r="J120" s="11">
        <v>0</v>
      </c>
      <c r="K120" s="11">
        <v>0</v>
      </c>
      <c r="L120" s="11">
        <v>0</v>
      </c>
      <c r="M120" s="30">
        <v>0</v>
      </c>
      <c r="N120" s="12">
        <v>4082198.31</v>
      </c>
    </row>
    <row r="121" spans="1:18" x14ac:dyDescent="0.25">
      <c r="A121" s="94"/>
      <c r="B121" s="86" t="s">
        <v>17</v>
      </c>
      <c r="C121" s="21" t="s">
        <v>2</v>
      </c>
      <c r="D121" s="7"/>
      <c r="E121" s="8"/>
      <c r="F121" s="8">
        <v>9813</v>
      </c>
      <c r="G121" s="8"/>
      <c r="H121" s="8"/>
      <c r="I121" s="8"/>
      <c r="J121" s="8"/>
      <c r="K121" s="8"/>
      <c r="L121" s="8"/>
      <c r="M121" s="29"/>
      <c r="N121" s="9">
        <v>9813</v>
      </c>
    </row>
    <row r="122" spans="1:18" ht="15.75" thickBot="1" x14ac:dyDescent="0.3">
      <c r="A122" s="94"/>
      <c r="B122" s="87"/>
      <c r="C122" s="22" t="s">
        <v>16</v>
      </c>
      <c r="D122" s="10"/>
      <c r="E122" s="11"/>
      <c r="F122" s="11">
        <v>35228.67</v>
      </c>
      <c r="G122" s="11"/>
      <c r="H122" s="11"/>
      <c r="I122" s="11"/>
      <c r="J122" s="11"/>
      <c r="K122" s="11"/>
      <c r="L122" s="11"/>
      <c r="M122" s="30"/>
      <c r="N122" s="12">
        <v>35228.67</v>
      </c>
    </row>
    <row r="123" spans="1:18" x14ac:dyDescent="0.25">
      <c r="A123" s="94"/>
      <c r="B123" s="86" t="s">
        <v>18</v>
      </c>
      <c r="C123" s="21" t="s">
        <v>2</v>
      </c>
      <c r="D123" s="7">
        <v>270</v>
      </c>
      <c r="E123" s="8">
        <v>0</v>
      </c>
      <c r="F123" s="8">
        <v>8794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/>
      <c r="N123" s="29">
        <v>9064</v>
      </c>
      <c r="O123" s="35"/>
      <c r="P123" s="51"/>
      <c r="Q123" s="51"/>
      <c r="R123" s="52"/>
    </row>
    <row r="124" spans="1:18" ht="15.75" thickBot="1" x14ac:dyDescent="0.3">
      <c r="A124" s="94"/>
      <c r="B124" s="87"/>
      <c r="C124" s="22" t="s">
        <v>16</v>
      </c>
      <c r="D124" s="10">
        <v>34717.65</v>
      </c>
      <c r="E124" s="11">
        <v>0</v>
      </c>
      <c r="F124" s="11">
        <v>3226914.71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/>
      <c r="N124" s="12">
        <v>3261632.36</v>
      </c>
      <c r="O124" s="35"/>
      <c r="P124" s="51"/>
      <c r="Q124" s="51"/>
      <c r="R124" s="52"/>
    </row>
    <row r="125" spans="1:18" x14ac:dyDescent="0.25">
      <c r="A125" s="94"/>
      <c r="B125" s="86" t="s">
        <v>19</v>
      </c>
      <c r="C125" s="21" t="s">
        <v>2</v>
      </c>
      <c r="D125" s="7"/>
      <c r="E125" s="8"/>
      <c r="F125" s="8"/>
      <c r="G125" s="8"/>
      <c r="H125" s="8"/>
      <c r="I125" s="8"/>
      <c r="J125" s="8"/>
      <c r="K125" s="8"/>
      <c r="L125" s="8"/>
      <c r="M125" s="29"/>
      <c r="N125" s="9"/>
    </row>
    <row r="126" spans="1:18" ht="15.75" thickBot="1" x14ac:dyDescent="0.3">
      <c r="A126" s="94"/>
      <c r="B126" s="87"/>
      <c r="C126" s="22" t="s">
        <v>16</v>
      </c>
      <c r="D126" s="10"/>
      <c r="E126" s="11"/>
      <c r="F126" s="11"/>
      <c r="G126" s="11"/>
      <c r="H126" s="11"/>
      <c r="I126" s="11"/>
      <c r="J126" s="11"/>
      <c r="K126" s="11"/>
      <c r="L126" s="11"/>
      <c r="M126" s="30"/>
      <c r="N126" s="12"/>
    </row>
    <row r="127" spans="1:18" x14ac:dyDescent="0.25">
      <c r="A127" s="94"/>
      <c r="B127" s="86" t="s">
        <v>20</v>
      </c>
      <c r="C127" s="21" t="s">
        <v>2</v>
      </c>
      <c r="D127" s="7">
        <v>0</v>
      </c>
      <c r="E127" s="8">
        <v>0</v>
      </c>
      <c r="F127" s="8">
        <v>12720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29"/>
      <c r="N127" s="29">
        <v>12720</v>
      </c>
    </row>
    <row r="128" spans="1:18" ht="15.75" thickBot="1" x14ac:dyDescent="0.3">
      <c r="A128" s="94"/>
      <c r="B128" s="87"/>
      <c r="C128" s="22" t="s">
        <v>16</v>
      </c>
      <c r="D128" s="10">
        <v>0</v>
      </c>
      <c r="E128" s="11">
        <v>0</v>
      </c>
      <c r="F128" s="11">
        <v>905918.46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30"/>
      <c r="N128" s="12">
        <v>905918.46</v>
      </c>
    </row>
    <row r="129" spans="1:18" x14ac:dyDescent="0.25">
      <c r="A129" s="94"/>
      <c r="B129" s="86" t="s">
        <v>27</v>
      </c>
      <c r="C129" s="21" t="s">
        <v>2</v>
      </c>
      <c r="D129" s="7">
        <v>0</v>
      </c>
      <c r="E129" s="8">
        <v>0</v>
      </c>
      <c r="F129" s="8">
        <v>5986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29"/>
      <c r="N129" s="29">
        <v>5986</v>
      </c>
      <c r="O129" s="46"/>
      <c r="R129" s="40"/>
    </row>
    <row r="130" spans="1:18" ht="15.75" thickBot="1" x14ac:dyDescent="0.3">
      <c r="A130" s="94"/>
      <c r="B130" s="87"/>
      <c r="C130" s="22" t="s">
        <v>16</v>
      </c>
      <c r="D130" s="10">
        <v>0</v>
      </c>
      <c r="E130" s="11">
        <v>0</v>
      </c>
      <c r="F130" s="11">
        <v>179580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30"/>
      <c r="N130" s="12">
        <v>179580</v>
      </c>
      <c r="O130" s="31"/>
      <c r="R130" s="40"/>
    </row>
    <row r="131" spans="1:18" x14ac:dyDescent="0.25">
      <c r="A131" s="94"/>
      <c r="B131" s="106"/>
      <c r="C131" s="21" t="s">
        <v>2</v>
      </c>
      <c r="D131" s="7"/>
      <c r="E131" s="8"/>
      <c r="F131" s="8"/>
      <c r="G131" s="8"/>
      <c r="H131" s="8"/>
      <c r="I131" s="8"/>
      <c r="J131" s="8"/>
      <c r="K131" s="8"/>
      <c r="L131" s="8"/>
      <c r="M131" s="29"/>
      <c r="N131" s="9"/>
    </row>
    <row r="132" spans="1:18" ht="15.75" thickBot="1" x14ac:dyDescent="0.3">
      <c r="A132" s="94"/>
      <c r="B132" s="107"/>
      <c r="C132" s="22" t="s">
        <v>16</v>
      </c>
      <c r="D132" s="10"/>
      <c r="E132" s="11"/>
      <c r="F132" s="11"/>
      <c r="G132" s="11"/>
      <c r="H132" s="11"/>
      <c r="I132" s="11"/>
      <c r="J132" s="11"/>
      <c r="K132" s="11"/>
      <c r="L132" s="11"/>
      <c r="M132" s="30"/>
      <c r="N132" s="12"/>
    </row>
    <row r="133" spans="1:18" ht="15.75" thickBot="1" x14ac:dyDescent="0.3">
      <c r="A133" s="95"/>
      <c r="B133" s="48" t="s">
        <v>14</v>
      </c>
      <c r="C133" s="6" t="s">
        <v>16</v>
      </c>
      <c r="D133" s="34">
        <f>D120+D122+D124+D126+D128+D130+D132</f>
        <v>41870.400000000001</v>
      </c>
      <c r="E133" s="34">
        <f t="shared" ref="E133:N133" si="10">E120+E122+E124+E126+E128+E130+E132</f>
        <v>1683</v>
      </c>
      <c r="F133" s="34">
        <f t="shared" si="10"/>
        <v>8418143.3000000007</v>
      </c>
      <c r="G133" s="34">
        <f t="shared" si="10"/>
        <v>0</v>
      </c>
      <c r="H133" s="34">
        <f t="shared" si="10"/>
        <v>0</v>
      </c>
      <c r="I133" s="34">
        <f t="shared" si="10"/>
        <v>2861.1</v>
      </c>
      <c r="J133" s="34">
        <f t="shared" si="10"/>
        <v>0</v>
      </c>
      <c r="K133" s="34">
        <f t="shared" si="10"/>
        <v>0</v>
      </c>
      <c r="L133" s="34">
        <f t="shared" si="10"/>
        <v>0</v>
      </c>
      <c r="M133" s="34">
        <f t="shared" si="10"/>
        <v>0</v>
      </c>
      <c r="N133" s="34">
        <f t="shared" si="10"/>
        <v>8464557.8000000007</v>
      </c>
      <c r="O133" s="3"/>
      <c r="P133" s="40"/>
      <c r="Q133" s="40"/>
      <c r="R133" s="14"/>
    </row>
    <row r="134" spans="1:18" ht="15.75" thickBot="1" x14ac:dyDescent="0.3">
      <c r="B134" s="44"/>
      <c r="C134" s="45"/>
    </row>
    <row r="135" spans="1:18" ht="15.75" thickBot="1" x14ac:dyDescent="0.3">
      <c r="A135" s="101" t="s">
        <v>38</v>
      </c>
      <c r="B135" s="6" t="s">
        <v>2</v>
      </c>
      <c r="C135" s="6" t="s">
        <v>3</v>
      </c>
      <c r="D135" s="26" t="s">
        <v>4</v>
      </c>
      <c r="E135" s="27" t="s">
        <v>5</v>
      </c>
      <c r="F135" s="27" t="s">
        <v>6</v>
      </c>
      <c r="G135" s="27" t="s">
        <v>7</v>
      </c>
      <c r="H135" s="27" t="s">
        <v>8</v>
      </c>
      <c r="I135" s="27" t="s">
        <v>9</v>
      </c>
      <c r="J135" s="27" t="s">
        <v>10</v>
      </c>
      <c r="K135" s="27" t="s">
        <v>11</v>
      </c>
      <c r="L135" s="27" t="s">
        <v>12</v>
      </c>
      <c r="M135" s="28" t="s">
        <v>13</v>
      </c>
      <c r="N135" s="28" t="s">
        <v>14</v>
      </c>
    </row>
    <row r="136" spans="1:18" x14ac:dyDescent="0.25">
      <c r="A136" s="102"/>
      <c r="B136" s="86" t="s">
        <v>15</v>
      </c>
      <c r="C136" s="21" t="s">
        <v>2</v>
      </c>
      <c r="D136" s="7">
        <v>0</v>
      </c>
      <c r="E136" s="8">
        <v>0</v>
      </c>
      <c r="F136" s="8">
        <v>0</v>
      </c>
      <c r="G136" s="8">
        <v>10923</v>
      </c>
      <c r="H136" s="8">
        <v>0</v>
      </c>
      <c r="I136" s="8">
        <v>0</v>
      </c>
      <c r="J136" s="8">
        <v>58</v>
      </c>
      <c r="K136" s="8">
        <v>0</v>
      </c>
      <c r="L136" s="8">
        <v>0</v>
      </c>
      <c r="M136" s="29">
        <v>0</v>
      </c>
      <c r="N136" s="9">
        <v>10981</v>
      </c>
    </row>
    <row r="137" spans="1:18" ht="15.75" thickBot="1" x14ac:dyDescent="0.3">
      <c r="A137" s="102"/>
      <c r="B137" s="87"/>
      <c r="C137" s="22" t="s">
        <v>16</v>
      </c>
      <c r="D137" s="10">
        <v>0</v>
      </c>
      <c r="E137" s="11">
        <v>0</v>
      </c>
      <c r="F137" s="11">
        <v>0</v>
      </c>
      <c r="G137" s="11">
        <v>765920.76</v>
      </c>
      <c r="H137" s="11">
        <v>0</v>
      </c>
      <c r="I137" s="11">
        <v>0</v>
      </c>
      <c r="J137" s="11">
        <v>4066.96</v>
      </c>
      <c r="K137" s="11">
        <v>0</v>
      </c>
      <c r="L137" s="11">
        <v>0</v>
      </c>
      <c r="M137" s="30">
        <v>0</v>
      </c>
      <c r="N137" s="12">
        <v>769987.72</v>
      </c>
    </row>
    <row r="138" spans="1:18" x14ac:dyDescent="0.25">
      <c r="A138" s="102"/>
      <c r="B138" s="86" t="s">
        <v>17</v>
      </c>
      <c r="C138" s="21" t="s">
        <v>2</v>
      </c>
      <c r="D138" s="7"/>
      <c r="E138" s="8"/>
      <c r="F138" s="8"/>
      <c r="G138" s="8">
        <v>1320</v>
      </c>
      <c r="H138" s="8"/>
      <c r="I138" s="8"/>
      <c r="J138" s="8"/>
      <c r="K138" s="8"/>
      <c r="L138" s="8"/>
      <c r="M138" s="29"/>
      <c r="N138" s="9">
        <v>1320</v>
      </c>
      <c r="O138" s="35"/>
      <c r="P138" s="51"/>
      <c r="Q138" s="51"/>
      <c r="R138" s="52"/>
    </row>
    <row r="139" spans="1:18" ht="15.75" thickBot="1" x14ac:dyDescent="0.3">
      <c r="A139" s="102"/>
      <c r="B139" s="87"/>
      <c r="C139" s="22" t="s">
        <v>16</v>
      </c>
      <c r="D139" s="10"/>
      <c r="E139" s="11"/>
      <c r="F139" s="11"/>
      <c r="G139" s="11">
        <v>4738.8</v>
      </c>
      <c r="H139" s="11"/>
      <c r="I139" s="11"/>
      <c r="J139" s="11"/>
      <c r="K139" s="11"/>
      <c r="L139" s="11"/>
      <c r="M139" s="30"/>
      <c r="N139" s="12">
        <v>4738.8</v>
      </c>
      <c r="O139" s="35"/>
      <c r="P139" s="51"/>
      <c r="Q139" s="51"/>
      <c r="R139" s="52"/>
    </row>
    <row r="140" spans="1:18" x14ac:dyDescent="0.25">
      <c r="A140" s="102"/>
      <c r="B140" s="86" t="s">
        <v>18</v>
      </c>
      <c r="C140" s="21" t="s">
        <v>2</v>
      </c>
      <c r="D140" s="7">
        <v>3</v>
      </c>
      <c r="E140" s="8">
        <v>0</v>
      </c>
      <c r="F140" s="8">
        <v>0</v>
      </c>
      <c r="G140" s="8">
        <v>1549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29"/>
      <c r="N140" s="29">
        <v>1552</v>
      </c>
    </row>
    <row r="141" spans="1:18" ht="15.75" thickBot="1" x14ac:dyDescent="0.3">
      <c r="A141" s="102"/>
      <c r="B141" s="87"/>
      <c r="C141" s="22" t="s">
        <v>16</v>
      </c>
      <c r="D141" s="10">
        <v>2965.04</v>
      </c>
      <c r="E141" s="11">
        <v>0</v>
      </c>
      <c r="F141" s="11">
        <v>0</v>
      </c>
      <c r="G141" s="11">
        <v>1019076.98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30"/>
      <c r="N141" s="12">
        <v>1022042.02</v>
      </c>
    </row>
    <row r="142" spans="1:18" x14ac:dyDescent="0.25">
      <c r="A142" s="102"/>
      <c r="B142" s="86" t="s">
        <v>20</v>
      </c>
      <c r="C142" s="21" t="s">
        <v>2</v>
      </c>
      <c r="D142" s="7">
        <v>0</v>
      </c>
      <c r="E142" s="8">
        <v>0</v>
      </c>
      <c r="F142" s="8">
        <v>0</v>
      </c>
      <c r="G142" s="8">
        <v>2916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29"/>
      <c r="N142" s="29">
        <v>2916</v>
      </c>
    </row>
    <row r="143" spans="1:18" ht="15.75" thickBot="1" x14ac:dyDescent="0.3">
      <c r="A143" s="102"/>
      <c r="B143" s="87"/>
      <c r="C143" s="22" t="s">
        <v>16</v>
      </c>
      <c r="D143" s="10">
        <v>0</v>
      </c>
      <c r="E143" s="11">
        <v>0</v>
      </c>
      <c r="F143" s="11">
        <v>0</v>
      </c>
      <c r="G143" s="11">
        <v>147655.14000000001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30"/>
      <c r="N143" s="12">
        <v>147655.14000000001</v>
      </c>
    </row>
    <row r="144" spans="1:18" x14ac:dyDescent="0.25">
      <c r="A144" s="102"/>
      <c r="B144" s="86" t="s">
        <v>27</v>
      </c>
      <c r="C144" s="21" t="s">
        <v>2</v>
      </c>
      <c r="D144" s="7"/>
      <c r="E144" s="8"/>
      <c r="F144" s="8"/>
      <c r="G144" s="8"/>
      <c r="H144" s="8"/>
      <c r="I144" s="8"/>
      <c r="J144" s="8"/>
      <c r="K144" s="8"/>
      <c r="L144" s="8"/>
      <c r="M144" s="29"/>
      <c r="N144" s="9"/>
    </row>
    <row r="145" spans="1:18" ht="15.75" thickBot="1" x14ac:dyDescent="0.3">
      <c r="A145" s="102"/>
      <c r="B145" s="87"/>
      <c r="C145" s="22" t="s">
        <v>16</v>
      </c>
      <c r="D145" s="10"/>
      <c r="E145" s="11"/>
      <c r="F145" s="11"/>
      <c r="G145" s="11"/>
      <c r="H145" s="11"/>
      <c r="I145" s="11"/>
      <c r="J145" s="11"/>
      <c r="K145" s="11"/>
      <c r="L145" s="11"/>
      <c r="M145" s="30"/>
      <c r="N145" s="12"/>
    </row>
    <row r="146" spans="1:18" x14ac:dyDescent="0.25">
      <c r="A146" s="102"/>
      <c r="B146" s="104"/>
      <c r="C146" s="21" t="s">
        <v>2</v>
      </c>
      <c r="D146" s="7"/>
      <c r="E146" s="8"/>
      <c r="F146" s="8"/>
      <c r="G146" s="8"/>
      <c r="H146" s="8"/>
      <c r="I146" s="8"/>
      <c r="J146" s="8"/>
      <c r="K146" s="8"/>
      <c r="L146" s="8"/>
      <c r="M146" s="29"/>
      <c r="N146" s="9"/>
      <c r="P146" s="51"/>
      <c r="Q146" s="51"/>
      <c r="R146" s="52"/>
    </row>
    <row r="147" spans="1:18" ht="15.75" thickBot="1" x14ac:dyDescent="0.3">
      <c r="A147" s="102"/>
      <c r="B147" s="105"/>
      <c r="C147" s="22" t="s">
        <v>16</v>
      </c>
      <c r="D147" s="10"/>
      <c r="E147" s="11"/>
      <c r="F147" s="11"/>
      <c r="G147" s="11"/>
      <c r="H147" s="11"/>
      <c r="I147" s="11"/>
      <c r="J147" s="11"/>
      <c r="K147" s="11"/>
      <c r="L147" s="11"/>
      <c r="M147" s="30"/>
      <c r="N147" s="12"/>
      <c r="P147" s="51"/>
      <c r="Q147" s="51"/>
      <c r="R147" s="52"/>
    </row>
    <row r="148" spans="1:18" ht="15.75" thickBot="1" x14ac:dyDescent="0.3">
      <c r="A148" s="103"/>
      <c r="B148" s="48" t="s">
        <v>14</v>
      </c>
      <c r="C148" s="6" t="s">
        <v>16</v>
      </c>
      <c r="D148" s="34">
        <f>D137+D139+D141+D143+D145+D147</f>
        <v>2965.04</v>
      </c>
      <c r="E148" s="34">
        <f t="shared" ref="E148:N148" si="11">E137+E139+E141+E143+E145+E147</f>
        <v>0</v>
      </c>
      <c r="F148" s="34">
        <f t="shared" si="11"/>
        <v>0</v>
      </c>
      <c r="G148" s="34">
        <f t="shared" si="11"/>
        <v>1937391.6800000002</v>
      </c>
      <c r="H148" s="34">
        <f t="shared" si="11"/>
        <v>0</v>
      </c>
      <c r="I148" s="34">
        <f t="shared" si="11"/>
        <v>0</v>
      </c>
      <c r="J148" s="34">
        <f t="shared" si="11"/>
        <v>4066.96</v>
      </c>
      <c r="K148" s="34">
        <f t="shared" si="11"/>
        <v>0</v>
      </c>
      <c r="L148" s="34">
        <f t="shared" si="11"/>
        <v>0</v>
      </c>
      <c r="M148" s="34">
        <f t="shared" si="11"/>
        <v>0</v>
      </c>
      <c r="N148" s="34">
        <f t="shared" si="11"/>
        <v>1944423.6800000002</v>
      </c>
      <c r="O148" s="3"/>
      <c r="P148" s="40"/>
      <c r="Q148" s="40"/>
      <c r="R148" s="14"/>
    </row>
    <row r="149" spans="1:18" ht="15.75" thickBot="1" x14ac:dyDescent="0.3">
      <c r="B149" s="44"/>
      <c r="C149" s="45"/>
    </row>
    <row r="150" spans="1:18" ht="15.75" thickBot="1" x14ac:dyDescent="0.3">
      <c r="A150" s="93" t="s">
        <v>39</v>
      </c>
      <c r="B150" s="6" t="s">
        <v>2</v>
      </c>
      <c r="C150" s="6" t="s">
        <v>3</v>
      </c>
      <c r="D150" s="26" t="s">
        <v>4</v>
      </c>
      <c r="E150" s="27" t="s">
        <v>5</v>
      </c>
      <c r="F150" s="27" t="s">
        <v>6</v>
      </c>
      <c r="G150" s="27" t="s">
        <v>7</v>
      </c>
      <c r="H150" s="27" t="s">
        <v>8</v>
      </c>
      <c r="I150" s="27" t="s">
        <v>9</v>
      </c>
      <c r="J150" s="27" t="s">
        <v>10</v>
      </c>
      <c r="K150" s="27" t="s">
        <v>11</v>
      </c>
      <c r="L150" s="27" t="s">
        <v>12</v>
      </c>
      <c r="M150" s="28" t="s">
        <v>13</v>
      </c>
      <c r="N150" s="28" t="s">
        <v>14</v>
      </c>
      <c r="O150" s="59"/>
    </row>
    <row r="151" spans="1:18" x14ac:dyDescent="0.25">
      <c r="A151" s="94"/>
      <c r="B151" s="86" t="s">
        <v>15</v>
      </c>
      <c r="C151" s="21" t="s">
        <v>2</v>
      </c>
      <c r="D151" s="7">
        <v>0</v>
      </c>
      <c r="E151" s="8">
        <v>0</v>
      </c>
      <c r="F151" s="8">
        <v>0</v>
      </c>
      <c r="G151" s="8">
        <v>12437</v>
      </c>
      <c r="H151" s="8">
        <v>0</v>
      </c>
      <c r="I151" s="8">
        <v>0</v>
      </c>
      <c r="J151" s="8">
        <v>975</v>
      </c>
      <c r="K151" s="8">
        <v>0</v>
      </c>
      <c r="L151" s="8">
        <v>0</v>
      </c>
      <c r="M151" s="29">
        <v>0</v>
      </c>
      <c r="N151" s="9">
        <v>13412</v>
      </c>
      <c r="O151" s="60"/>
      <c r="R151" s="40"/>
    </row>
    <row r="152" spans="1:18" ht="15.75" thickBot="1" x14ac:dyDescent="0.3">
      <c r="A152" s="94"/>
      <c r="B152" s="87"/>
      <c r="C152" s="22" t="s">
        <v>16</v>
      </c>
      <c r="D152" s="10">
        <v>0</v>
      </c>
      <c r="E152" s="11">
        <v>0</v>
      </c>
      <c r="F152" s="11">
        <v>0</v>
      </c>
      <c r="G152" s="11">
        <v>550337.25</v>
      </c>
      <c r="H152" s="11">
        <v>0</v>
      </c>
      <c r="I152" s="11">
        <v>0</v>
      </c>
      <c r="J152" s="11">
        <v>43143.75</v>
      </c>
      <c r="K152" s="11">
        <v>0</v>
      </c>
      <c r="L152" s="11">
        <v>0</v>
      </c>
      <c r="M152" s="30">
        <v>0</v>
      </c>
      <c r="N152" s="12">
        <v>593481</v>
      </c>
      <c r="O152" s="60"/>
      <c r="R152" s="40"/>
    </row>
    <row r="153" spans="1:18" x14ac:dyDescent="0.25">
      <c r="A153" s="94"/>
      <c r="B153" s="86" t="s">
        <v>17</v>
      </c>
      <c r="C153" s="21" t="s">
        <v>2</v>
      </c>
      <c r="D153" s="7"/>
      <c r="E153" s="8"/>
      <c r="F153" s="8"/>
      <c r="G153" s="72">
        <v>1767</v>
      </c>
      <c r="H153" s="8"/>
      <c r="I153" s="8"/>
      <c r="J153" s="8"/>
      <c r="K153" s="8"/>
      <c r="L153" s="8"/>
      <c r="M153" s="29"/>
      <c r="N153" s="9">
        <v>1767</v>
      </c>
      <c r="O153" s="35"/>
      <c r="P153" s="51"/>
      <c r="Q153" s="51"/>
      <c r="R153" s="52"/>
    </row>
    <row r="154" spans="1:18" ht="15.75" thickBot="1" x14ac:dyDescent="0.3">
      <c r="A154" s="94"/>
      <c r="B154" s="87"/>
      <c r="C154" s="22" t="s">
        <v>16</v>
      </c>
      <c r="D154" s="10"/>
      <c r="E154" s="11"/>
      <c r="F154" s="11"/>
      <c r="G154" s="73">
        <v>6343.53</v>
      </c>
      <c r="H154" s="11"/>
      <c r="I154" s="11"/>
      <c r="J154" s="11"/>
      <c r="K154" s="11"/>
      <c r="L154" s="11"/>
      <c r="M154" s="30"/>
      <c r="N154" s="12">
        <v>6343.53</v>
      </c>
      <c r="O154" s="35"/>
      <c r="P154" s="51"/>
      <c r="Q154" s="51"/>
      <c r="R154" s="52"/>
    </row>
    <row r="155" spans="1:18" ht="15.75" thickBot="1" x14ac:dyDescent="0.3">
      <c r="A155" s="95"/>
      <c r="B155" s="48" t="s">
        <v>14</v>
      </c>
      <c r="C155" s="6" t="s">
        <v>16</v>
      </c>
      <c r="D155" s="34">
        <f>D152+D154</f>
        <v>0</v>
      </c>
      <c r="E155" s="34">
        <f t="shared" ref="E155:N155" si="12">E152+E154</f>
        <v>0</v>
      </c>
      <c r="F155" s="34">
        <f t="shared" si="12"/>
        <v>0</v>
      </c>
      <c r="G155" s="34">
        <f t="shared" si="12"/>
        <v>556680.78</v>
      </c>
      <c r="H155" s="34">
        <f t="shared" si="12"/>
        <v>0</v>
      </c>
      <c r="I155" s="34">
        <f t="shared" si="12"/>
        <v>0</v>
      </c>
      <c r="J155" s="34">
        <f t="shared" si="12"/>
        <v>43143.75</v>
      </c>
      <c r="K155" s="34">
        <f t="shared" si="12"/>
        <v>0</v>
      </c>
      <c r="L155" s="34">
        <f t="shared" si="12"/>
        <v>0</v>
      </c>
      <c r="M155" s="34">
        <f t="shared" si="12"/>
        <v>0</v>
      </c>
      <c r="N155" s="34">
        <f t="shared" si="12"/>
        <v>599824.53</v>
      </c>
      <c r="O155" s="3"/>
      <c r="P155" s="40"/>
      <c r="Q155" s="40"/>
      <c r="R155" s="14"/>
    </row>
    <row r="156" spans="1:18" ht="15.75" thickBot="1" x14ac:dyDescent="0.3">
      <c r="B156" s="44"/>
      <c r="C156" s="45"/>
    </row>
    <row r="157" spans="1:18" ht="15.75" thickBot="1" x14ac:dyDescent="0.3">
      <c r="A157" s="93" t="s">
        <v>40</v>
      </c>
      <c r="B157" s="6" t="s">
        <v>2</v>
      </c>
      <c r="C157" s="6" t="s">
        <v>3</v>
      </c>
      <c r="D157" s="26" t="s">
        <v>4</v>
      </c>
      <c r="E157" s="27" t="s">
        <v>5</v>
      </c>
      <c r="F157" s="27" t="s">
        <v>6</v>
      </c>
      <c r="G157" s="27" t="s">
        <v>7</v>
      </c>
      <c r="H157" s="27" t="s">
        <v>8</v>
      </c>
      <c r="I157" s="27" t="s">
        <v>9</v>
      </c>
      <c r="J157" s="27" t="s">
        <v>10</v>
      </c>
      <c r="K157" s="27" t="s">
        <v>11</v>
      </c>
      <c r="L157" s="27" t="s">
        <v>12</v>
      </c>
      <c r="M157" s="28" t="s">
        <v>13</v>
      </c>
      <c r="N157" s="28" t="s">
        <v>14</v>
      </c>
    </row>
    <row r="158" spans="1:18" x14ac:dyDescent="0.25">
      <c r="A158" s="94"/>
      <c r="B158" s="86" t="s">
        <v>15</v>
      </c>
      <c r="C158" s="21" t="s">
        <v>2</v>
      </c>
      <c r="D158" s="7">
        <v>629</v>
      </c>
      <c r="E158" s="8">
        <v>10898</v>
      </c>
      <c r="F158" s="8">
        <v>0</v>
      </c>
      <c r="G158" s="8">
        <v>0</v>
      </c>
      <c r="H158" s="8">
        <v>0</v>
      </c>
      <c r="I158" s="8">
        <v>1698</v>
      </c>
      <c r="J158" s="8">
        <v>6669</v>
      </c>
      <c r="K158" s="8">
        <v>1638</v>
      </c>
      <c r="L158" s="8">
        <v>0</v>
      </c>
      <c r="M158" s="29">
        <v>0</v>
      </c>
      <c r="N158" s="9">
        <v>21532</v>
      </c>
      <c r="O158" s="31"/>
      <c r="R158" s="40"/>
    </row>
    <row r="159" spans="1:18" ht="15.75" thickBot="1" x14ac:dyDescent="0.3">
      <c r="A159" s="94"/>
      <c r="B159" s="87"/>
      <c r="C159" s="22" t="s">
        <v>16</v>
      </c>
      <c r="D159" s="10">
        <v>44105.48</v>
      </c>
      <c r="E159" s="11">
        <v>764167.76</v>
      </c>
      <c r="F159" s="11">
        <v>0</v>
      </c>
      <c r="G159" s="11">
        <v>0</v>
      </c>
      <c r="H159" s="11">
        <v>0</v>
      </c>
      <c r="I159" s="11">
        <v>119063.76</v>
      </c>
      <c r="J159" s="11">
        <v>467630.28</v>
      </c>
      <c r="K159" s="11">
        <v>114856.56</v>
      </c>
      <c r="L159" s="11">
        <v>0</v>
      </c>
      <c r="M159" s="30">
        <v>0</v>
      </c>
      <c r="N159" s="12">
        <v>1509823.84</v>
      </c>
      <c r="O159" s="31"/>
      <c r="R159" s="40"/>
    </row>
    <row r="160" spans="1:18" x14ac:dyDescent="0.25">
      <c r="A160" s="94"/>
      <c r="B160" s="86" t="s">
        <v>17</v>
      </c>
      <c r="C160" s="21" t="s">
        <v>2</v>
      </c>
      <c r="D160" s="7"/>
      <c r="E160" s="8">
        <v>470</v>
      </c>
      <c r="F160" s="8"/>
      <c r="G160" s="8"/>
      <c r="H160" s="8"/>
      <c r="I160" s="8">
        <v>298</v>
      </c>
      <c r="J160" s="8">
        <v>414</v>
      </c>
      <c r="K160" s="8"/>
      <c r="L160" s="8"/>
      <c r="M160" s="29"/>
      <c r="N160" s="9">
        <v>1182</v>
      </c>
      <c r="O160" s="3"/>
      <c r="P160" s="40"/>
      <c r="Q160" s="40"/>
      <c r="R160" s="14"/>
    </row>
    <row r="161" spans="1:18" ht="15.75" thickBot="1" x14ac:dyDescent="0.3">
      <c r="A161" s="94"/>
      <c r="B161" s="87"/>
      <c r="C161" s="22" t="s">
        <v>16</v>
      </c>
      <c r="D161" s="10"/>
      <c r="E161" s="11">
        <v>1687.3</v>
      </c>
      <c r="F161" s="11"/>
      <c r="G161" s="11"/>
      <c r="H161" s="11"/>
      <c r="I161" s="11">
        <v>1069.82</v>
      </c>
      <c r="J161" s="11">
        <v>1486.26</v>
      </c>
      <c r="K161" s="11"/>
      <c r="L161" s="11"/>
      <c r="M161" s="30"/>
      <c r="N161" s="12">
        <f>E161+I161+J161</f>
        <v>4243.38</v>
      </c>
      <c r="O161" s="3"/>
      <c r="P161" s="40"/>
      <c r="Q161" s="40"/>
      <c r="R161" s="14"/>
    </row>
    <row r="162" spans="1:18" ht="15.75" thickBot="1" x14ac:dyDescent="0.3">
      <c r="A162" s="95"/>
      <c r="B162" s="61" t="s">
        <v>14</v>
      </c>
      <c r="C162" s="6" t="s">
        <v>16</v>
      </c>
      <c r="D162" s="34">
        <f>D159+D161</f>
        <v>44105.48</v>
      </c>
      <c r="E162" s="34">
        <f t="shared" ref="E162:N162" si="13">E159+E161</f>
        <v>765855.06</v>
      </c>
      <c r="F162" s="34">
        <f t="shared" si="13"/>
        <v>0</v>
      </c>
      <c r="G162" s="34">
        <f t="shared" si="13"/>
        <v>0</v>
      </c>
      <c r="H162" s="34">
        <f t="shared" si="13"/>
        <v>0</v>
      </c>
      <c r="I162" s="34">
        <f t="shared" si="13"/>
        <v>120133.58</v>
      </c>
      <c r="J162" s="34">
        <f t="shared" si="13"/>
        <v>469116.54000000004</v>
      </c>
      <c r="K162" s="34">
        <f t="shared" si="13"/>
        <v>114856.56</v>
      </c>
      <c r="L162" s="34">
        <f t="shared" si="13"/>
        <v>0</v>
      </c>
      <c r="M162" s="34">
        <f t="shared" si="13"/>
        <v>0</v>
      </c>
      <c r="N162" s="34">
        <f t="shared" si="13"/>
        <v>1514067.22</v>
      </c>
      <c r="O162" s="3"/>
      <c r="P162" s="51"/>
      <c r="Q162" s="51"/>
      <c r="R162" s="52"/>
    </row>
    <row r="163" spans="1:18" ht="15.75" thickBot="1" x14ac:dyDescent="0.3">
      <c r="B163" s="57"/>
      <c r="C163" s="58"/>
    </row>
    <row r="164" spans="1:18" ht="15.75" thickBot="1" x14ac:dyDescent="0.3">
      <c r="A164" s="93" t="s">
        <v>41</v>
      </c>
      <c r="B164" s="6" t="s">
        <v>2</v>
      </c>
      <c r="C164" s="6" t="s">
        <v>3</v>
      </c>
      <c r="D164" s="26" t="s">
        <v>4</v>
      </c>
      <c r="E164" s="27" t="s">
        <v>5</v>
      </c>
      <c r="F164" s="27" t="s">
        <v>6</v>
      </c>
      <c r="G164" s="27" t="s">
        <v>7</v>
      </c>
      <c r="H164" s="27" t="s">
        <v>8</v>
      </c>
      <c r="I164" s="27" t="s">
        <v>9</v>
      </c>
      <c r="J164" s="27" t="s">
        <v>10</v>
      </c>
      <c r="K164" s="27" t="s">
        <v>11</v>
      </c>
      <c r="L164" s="27" t="s">
        <v>12</v>
      </c>
      <c r="M164" s="28" t="s">
        <v>13</v>
      </c>
      <c r="N164" s="28" t="s">
        <v>14</v>
      </c>
    </row>
    <row r="165" spans="1:18" x14ac:dyDescent="0.25">
      <c r="A165" s="94"/>
      <c r="B165" s="86" t="s">
        <v>15</v>
      </c>
      <c r="C165" s="21" t="s">
        <v>2</v>
      </c>
      <c r="D165" s="7">
        <v>77</v>
      </c>
      <c r="E165" s="8">
        <v>620</v>
      </c>
      <c r="F165" s="8">
        <v>0</v>
      </c>
      <c r="G165" s="8">
        <v>0</v>
      </c>
      <c r="H165" s="8">
        <v>0</v>
      </c>
      <c r="I165" s="8">
        <v>0</v>
      </c>
      <c r="J165" s="8">
        <v>2756</v>
      </c>
      <c r="K165" s="8">
        <v>32555</v>
      </c>
      <c r="L165" s="8">
        <v>0</v>
      </c>
      <c r="M165" s="29">
        <v>0</v>
      </c>
      <c r="N165" s="9">
        <v>36008</v>
      </c>
    </row>
    <row r="166" spans="1:18" ht="15.75" thickBot="1" x14ac:dyDescent="0.3">
      <c r="A166" s="94"/>
      <c r="B166" s="87"/>
      <c r="C166" s="22" t="s">
        <v>16</v>
      </c>
      <c r="D166" s="10">
        <v>5399.24</v>
      </c>
      <c r="E166" s="11">
        <v>43474.400000000001</v>
      </c>
      <c r="F166" s="11">
        <v>0</v>
      </c>
      <c r="G166" s="11">
        <v>0</v>
      </c>
      <c r="H166" s="11">
        <v>0</v>
      </c>
      <c r="I166" s="11">
        <v>0</v>
      </c>
      <c r="J166" s="11">
        <v>193250.72</v>
      </c>
      <c r="K166" s="11">
        <v>2282756.6</v>
      </c>
      <c r="L166" s="11">
        <v>0</v>
      </c>
      <c r="M166" s="30">
        <v>0</v>
      </c>
      <c r="N166" s="12">
        <v>2524880.96</v>
      </c>
    </row>
    <row r="167" spans="1:18" x14ac:dyDescent="0.25">
      <c r="A167" s="94"/>
      <c r="B167" s="86" t="s">
        <v>17</v>
      </c>
      <c r="C167" s="21" t="s">
        <v>2</v>
      </c>
      <c r="D167" s="7"/>
      <c r="E167" s="8"/>
      <c r="F167" s="8"/>
      <c r="G167" s="8"/>
      <c r="H167" s="8"/>
      <c r="I167" s="8"/>
      <c r="J167" s="8">
        <v>100</v>
      </c>
      <c r="K167" s="8">
        <v>3006</v>
      </c>
      <c r="L167" s="8"/>
      <c r="M167" s="29"/>
      <c r="N167" s="8">
        <v>3106</v>
      </c>
      <c r="O167" s="3"/>
      <c r="P167" s="40"/>
      <c r="Q167" s="40"/>
      <c r="R167" s="14"/>
    </row>
    <row r="168" spans="1:18" ht="15.75" thickBot="1" x14ac:dyDescent="0.3">
      <c r="A168" s="94"/>
      <c r="B168" s="87"/>
      <c r="C168" s="22" t="s">
        <v>16</v>
      </c>
      <c r="D168" s="10"/>
      <c r="E168" s="11"/>
      <c r="F168" s="11"/>
      <c r="G168" s="11"/>
      <c r="H168" s="11"/>
      <c r="I168" s="11"/>
      <c r="J168" s="11">
        <v>359</v>
      </c>
      <c r="K168" s="11">
        <v>10791.54</v>
      </c>
      <c r="L168" s="11"/>
      <c r="M168" s="30"/>
      <c r="N168" s="11">
        <f>J168+K168</f>
        <v>11150.54</v>
      </c>
      <c r="O168" s="3"/>
      <c r="P168" s="40"/>
      <c r="Q168" s="40"/>
      <c r="R168" s="14"/>
    </row>
    <row r="169" spans="1:18" ht="15.75" thickBot="1" x14ac:dyDescent="0.3">
      <c r="A169" s="95"/>
      <c r="B169" s="48" t="s">
        <v>14</v>
      </c>
      <c r="C169" s="6" t="s">
        <v>16</v>
      </c>
      <c r="D169" s="34">
        <f>D166+D168</f>
        <v>5399.24</v>
      </c>
      <c r="E169" s="34">
        <f t="shared" ref="E169:N169" si="14">E166+E168</f>
        <v>43474.400000000001</v>
      </c>
      <c r="F169" s="34">
        <f t="shared" si="14"/>
        <v>0</v>
      </c>
      <c r="G169" s="34">
        <f t="shared" si="14"/>
        <v>0</v>
      </c>
      <c r="H169" s="34">
        <f t="shared" si="14"/>
        <v>0</v>
      </c>
      <c r="I169" s="34">
        <f t="shared" si="14"/>
        <v>0</v>
      </c>
      <c r="J169" s="34">
        <f t="shared" si="14"/>
        <v>193609.72</v>
      </c>
      <c r="K169" s="34">
        <f t="shared" si="14"/>
        <v>2293548.14</v>
      </c>
      <c r="L169" s="34">
        <f t="shared" si="14"/>
        <v>0</v>
      </c>
      <c r="M169" s="34">
        <f t="shared" si="14"/>
        <v>0</v>
      </c>
      <c r="N169" s="34">
        <f t="shared" si="14"/>
        <v>2536031.5</v>
      </c>
      <c r="O169" s="3"/>
      <c r="P169" s="40"/>
      <c r="Q169" s="40"/>
      <c r="R169" s="14"/>
    </row>
    <row r="170" spans="1:18" ht="15.75" thickBot="1" x14ac:dyDescent="0.3">
      <c r="B170" s="44"/>
      <c r="C170" s="45"/>
    </row>
    <row r="171" spans="1:18" ht="15.75" thickBot="1" x14ac:dyDescent="0.3">
      <c r="A171" s="96" t="s">
        <v>42</v>
      </c>
      <c r="B171" s="18" t="s">
        <v>2</v>
      </c>
      <c r="C171" s="6" t="s">
        <v>3</v>
      </c>
      <c r="D171" s="26" t="s">
        <v>4</v>
      </c>
      <c r="E171" s="27" t="s">
        <v>5</v>
      </c>
      <c r="F171" s="27" t="s">
        <v>6</v>
      </c>
      <c r="G171" s="27" t="s">
        <v>7</v>
      </c>
      <c r="H171" s="27" t="s">
        <v>8</v>
      </c>
      <c r="I171" s="27" t="s">
        <v>9</v>
      </c>
      <c r="J171" s="27" t="s">
        <v>10</v>
      </c>
      <c r="K171" s="27" t="s">
        <v>11</v>
      </c>
      <c r="L171" s="27" t="s">
        <v>12</v>
      </c>
      <c r="M171" s="28" t="s">
        <v>13</v>
      </c>
      <c r="N171" s="28" t="s">
        <v>14</v>
      </c>
    </row>
    <row r="172" spans="1:18" x14ac:dyDescent="0.25">
      <c r="A172" s="97"/>
      <c r="B172" s="98" t="s">
        <v>43</v>
      </c>
      <c r="C172" s="21" t="s">
        <v>2</v>
      </c>
      <c r="D172" s="7"/>
      <c r="E172" s="72">
        <v>5595</v>
      </c>
      <c r="F172" s="8"/>
      <c r="G172" s="8"/>
      <c r="H172" s="8"/>
      <c r="I172" s="8"/>
      <c r="J172" s="8"/>
      <c r="K172" s="8"/>
      <c r="L172" s="8"/>
      <c r="M172" s="29"/>
      <c r="N172" s="9">
        <v>5595</v>
      </c>
      <c r="P172" s="100"/>
    </row>
    <row r="173" spans="1:18" ht="15.75" thickBot="1" x14ac:dyDescent="0.3">
      <c r="A173" s="97"/>
      <c r="B173" s="99"/>
      <c r="C173" s="22" t="s">
        <v>16</v>
      </c>
      <c r="D173" s="10"/>
      <c r="E173" s="73">
        <v>29261.85</v>
      </c>
      <c r="F173" s="11"/>
      <c r="G173" s="11"/>
      <c r="H173" s="11"/>
      <c r="I173" s="11"/>
      <c r="J173" s="11"/>
      <c r="K173" s="11"/>
      <c r="L173" s="11"/>
      <c r="M173" s="30"/>
      <c r="N173" s="12">
        <v>29261.85</v>
      </c>
      <c r="P173" s="100"/>
    </row>
    <row r="174" spans="1:18" ht="15.75" thickBot="1" x14ac:dyDescent="0.3">
      <c r="A174" s="80"/>
      <c r="B174" s="82" t="s">
        <v>14</v>
      </c>
      <c r="C174" s="6" t="s">
        <v>16</v>
      </c>
      <c r="D174" s="34"/>
      <c r="E174" s="34">
        <v>29261.85</v>
      </c>
      <c r="F174" s="34"/>
      <c r="G174" s="34"/>
      <c r="H174" s="34"/>
      <c r="I174" s="34"/>
      <c r="J174" s="34"/>
      <c r="K174" s="34"/>
      <c r="L174" s="34"/>
      <c r="M174" s="34"/>
      <c r="N174" s="34">
        <v>29261.85</v>
      </c>
      <c r="P174" s="81"/>
    </row>
    <row r="175" spans="1:18" x14ac:dyDescent="0.2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P175" s="77"/>
    </row>
    <row r="176" spans="1:18" ht="15.75" thickBot="1" x14ac:dyDescent="0.3">
      <c r="B176" s="44"/>
      <c r="C176" s="45"/>
      <c r="P176" s="13"/>
      <c r="Q176" s="13"/>
      <c r="R176" s="2"/>
    </row>
    <row r="177" spans="1:18" ht="15.75" thickBot="1" x14ac:dyDescent="0.3">
      <c r="A177" s="88" t="s">
        <v>49</v>
      </c>
      <c r="B177" s="6" t="s">
        <v>2</v>
      </c>
      <c r="C177" s="18" t="s">
        <v>3</v>
      </c>
      <c r="D177" s="17" t="s">
        <v>4</v>
      </c>
      <c r="E177" s="15" t="s">
        <v>5</v>
      </c>
      <c r="F177" s="15" t="s">
        <v>6</v>
      </c>
      <c r="G177" s="15" t="s">
        <v>7</v>
      </c>
      <c r="H177" s="15" t="s">
        <v>8</v>
      </c>
      <c r="I177" s="15" t="s">
        <v>9</v>
      </c>
      <c r="J177" s="15" t="s">
        <v>10</v>
      </c>
      <c r="K177" s="15" t="s">
        <v>11</v>
      </c>
      <c r="L177" s="15" t="s">
        <v>12</v>
      </c>
      <c r="M177" s="16" t="s">
        <v>13</v>
      </c>
      <c r="N177" s="16" t="s">
        <v>14</v>
      </c>
      <c r="P177" s="13"/>
      <c r="Q177" s="13"/>
      <c r="R177" s="2"/>
    </row>
    <row r="178" spans="1:18" x14ac:dyDescent="0.25">
      <c r="A178" s="89"/>
      <c r="B178" s="84" t="s">
        <v>15</v>
      </c>
      <c r="C178" s="62" t="s">
        <v>2</v>
      </c>
      <c r="D178" s="7">
        <v>32150</v>
      </c>
      <c r="E178" s="8">
        <v>143479</v>
      </c>
      <c r="F178" s="8">
        <v>48641</v>
      </c>
      <c r="G178" s="8">
        <v>23361</v>
      </c>
      <c r="H178" s="8">
        <v>190</v>
      </c>
      <c r="I178" s="8">
        <v>13223</v>
      </c>
      <c r="J178" s="8">
        <v>23137</v>
      </c>
      <c r="K178" s="8">
        <v>39647</v>
      </c>
      <c r="L178" s="8">
        <v>33</v>
      </c>
      <c r="M178" s="29">
        <v>2833</v>
      </c>
      <c r="N178" s="9">
        <v>326694</v>
      </c>
      <c r="P178" s="13"/>
      <c r="Q178" s="64"/>
    </row>
    <row r="179" spans="1:18" ht="15.75" thickBot="1" x14ac:dyDescent="0.3">
      <c r="A179" s="89"/>
      <c r="B179" s="85"/>
      <c r="C179" s="63" t="s">
        <v>16</v>
      </c>
      <c r="D179" s="10">
        <v>2853870.9</v>
      </c>
      <c r="E179" s="11">
        <v>11259212.029999999</v>
      </c>
      <c r="F179" s="11">
        <v>4169546.02</v>
      </c>
      <c r="G179" s="11">
        <v>1316318.01</v>
      </c>
      <c r="H179" s="11">
        <v>15988.5</v>
      </c>
      <c r="I179" s="11">
        <v>1292164.1299999999</v>
      </c>
      <c r="J179" s="11">
        <v>1789594.82</v>
      </c>
      <c r="K179" s="11">
        <v>2849556.36</v>
      </c>
      <c r="L179" s="11">
        <v>2776.95</v>
      </c>
      <c r="M179" s="11">
        <v>230824.35</v>
      </c>
      <c r="N179" s="12">
        <v>25779852.07</v>
      </c>
      <c r="P179" s="13"/>
      <c r="Q179" s="64"/>
    </row>
    <row r="180" spans="1:18" x14ac:dyDescent="0.25">
      <c r="A180" s="89"/>
      <c r="B180" s="91" t="s">
        <v>17</v>
      </c>
      <c r="C180" s="62" t="s">
        <v>2</v>
      </c>
      <c r="D180" s="7">
        <v>3450</v>
      </c>
      <c r="E180" s="7">
        <v>4959</v>
      </c>
      <c r="F180" s="7">
        <v>9813</v>
      </c>
      <c r="G180" s="7">
        <v>3087</v>
      </c>
      <c r="H180" s="7"/>
      <c r="I180" s="7">
        <v>957</v>
      </c>
      <c r="J180" s="7">
        <v>1598</v>
      </c>
      <c r="K180" s="7">
        <v>3157</v>
      </c>
      <c r="L180" s="7"/>
      <c r="M180" s="7"/>
      <c r="N180" s="7">
        <f>D180+E180+F180+G180+H180+I180+J180+K180+L180+M180</f>
        <v>27021</v>
      </c>
      <c r="O180" s="13"/>
      <c r="P180" s="40"/>
      <c r="Q180" s="14"/>
    </row>
    <row r="181" spans="1:18" ht="15.75" thickBot="1" x14ac:dyDescent="0.3">
      <c r="A181" s="89"/>
      <c r="B181" s="92"/>
      <c r="C181" s="63" t="s">
        <v>16</v>
      </c>
      <c r="D181" s="10">
        <v>12385.5</v>
      </c>
      <c r="E181" s="10">
        <v>17802.810000000001</v>
      </c>
      <c r="F181" s="10">
        <v>35228.67</v>
      </c>
      <c r="G181" s="10">
        <v>11082.33</v>
      </c>
      <c r="H181" s="10"/>
      <c r="I181" s="10">
        <v>3435.63</v>
      </c>
      <c r="J181" s="10">
        <v>5736.82</v>
      </c>
      <c r="K181" s="10">
        <v>11333.63</v>
      </c>
      <c r="L181" s="10"/>
      <c r="M181" s="10"/>
      <c r="N181" s="10">
        <f>D181+E181+F181+G181+H181+I181+J181+K181+L181+M181</f>
        <v>97005.390000000014</v>
      </c>
      <c r="O181" s="13"/>
      <c r="P181" s="40"/>
      <c r="Q181" s="14"/>
    </row>
    <row r="182" spans="1:18" x14ac:dyDescent="0.25">
      <c r="A182" s="89"/>
      <c r="B182" s="84" t="s">
        <v>18</v>
      </c>
      <c r="C182" s="62" t="s">
        <v>2</v>
      </c>
      <c r="D182" s="7">
        <v>17286</v>
      </c>
      <c r="E182" s="8">
        <v>2396</v>
      </c>
      <c r="F182" s="8">
        <v>9007</v>
      </c>
      <c r="G182" s="8">
        <v>2057</v>
      </c>
      <c r="H182" s="8">
        <v>429</v>
      </c>
      <c r="I182" s="8">
        <v>3736</v>
      </c>
      <c r="J182" s="8">
        <v>5393</v>
      </c>
      <c r="K182" s="8">
        <v>771</v>
      </c>
      <c r="L182" s="8">
        <v>384</v>
      </c>
      <c r="M182" s="29"/>
      <c r="N182" s="29">
        <v>41459</v>
      </c>
    </row>
    <row r="183" spans="1:18" ht="15.75" thickBot="1" x14ac:dyDescent="0.3">
      <c r="A183" s="89"/>
      <c r="B183" s="85"/>
      <c r="C183" s="63" t="s">
        <v>16</v>
      </c>
      <c r="D183" s="10">
        <v>11743885</v>
      </c>
      <c r="E183" s="11">
        <v>2161025.14</v>
      </c>
      <c r="F183" s="11">
        <v>3338191.46</v>
      </c>
      <c r="G183" s="11">
        <v>1464254.03</v>
      </c>
      <c r="H183" s="11">
        <v>437607.47</v>
      </c>
      <c r="I183" s="11">
        <v>2408768.2400000002</v>
      </c>
      <c r="J183" s="11">
        <v>2509533.12</v>
      </c>
      <c r="K183" s="11">
        <v>322726.90000000002</v>
      </c>
      <c r="L183" s="11">
        <v>463778.31</v>
      </c>
      <c r="M183" s="30"/>
      <c r="N183" s="10">
        <v>24849769.670000002</v>
      </c>
      <c r="P183" s="74"/>
    </row>
    <row r="184" spans="1:18" x14ac:dyDescent="0.25">
      <c r="A184" s="89"/>
      <c r="B184" s="86" t="s">
        <v>19</v>
      </c>
      <c r="C184" s="62" t="s">
        <v>2</v>
      </c>
      <c r="D184" s="7">
        <v>147</v>
      </c>
      <c r="E184" s="7">
        <v>2</v>
      </c>
      <c r="F184" s="7">
        <v>81</v>
      </c>
      <c r="G184" s="7">
        <v>57</v>
      </c>
      <c r="H184" s="7">
        <v>7</v>
      </c>
      <c r="I184" s="7">
        <v>120</v>
      </c>
      <c r="J184" s="7">
        <v>37</v>
      </c>
      <c r="K184" s="7">
        <v>1</v>
      </c>
      <c r="L184" s="7">
        <v>0</v>
      </c>
      <c r="M184" s="7"/>
      <c r="N184" s="7">
        <v>452</v>
      </c>
      <c r="P184" s="31"/>
      <c r="Q184" s="75"/>
    </row>
    <row r="185" spans="1:18" ht="15.75" thickBot="1" x14ac:dyDescent="0.3">
      <c r="A185" s="89"/>
      <c r="B185" s="87"/>
      <c r="C185" s="63" t="s">
        <v>16</v>
      </c>
      <c r="D185" s="10">
        <v>261902.58</v>
      </c>
      <c r="E185" s="10">
        <v>4864.92</v>
      </c>
      <c r="F185" s="10">
        <v>113720.28</v>
      </c>
      <c r="G185" s="10">
        <v>71605.62</v>
      </c>
      <c r="H185" s="10">
        <v>15288.4</v>
      </c>
      <c r="I185" s="10">
        <v>223393.42</v>
      </c>
      <c r="J185" s="10">
        <v>75791</v>
      </c>
      <c r="K185" s="10">
        <v>1898.26</v>
      </c>
      <c r="L185" s="10">
        <v>0</v>
      </c>
      <c r="M185" s="10"/>
      <c r="N185" s="10">
        <v>768464.48</v>
      </c>
      <c r="P185" s="31"/>
    </row>
    <row r="186" spans="1:18" x14ac:dyDescent="0.25">
      <c r="A186" s="89"/>
      <c r="B186" s="84" t="s">
        <v>20</v>
      </c>
      <c r="C186" s="62" t="s">
        <v>2</v>
      </c>
      <c r="D186" s="7">
        <f>13466-6141</f>
        <v>7325</v>
      </c>
      <c r="E186" s="7">
        <v>3149</v>
      </c>
      <c r="F186" s="7">
        <v>14120</v>
      </c>
      <c r="G186" s="7">
        <v>4492</v>
      </c>
      <c r="H186" s="7">
        <v>1476</v>
      </c>
      <c r="I186" s="7">
        <f>26292-18688</f>
        <v>7604</v>
      </c>
      <c r="J186" s="7">
        <v>7162</v>
      </c>
      <c r="K186" s="7">
        <v>2232</v>
      </c>
      <c r="L186" s="7">
        <v>1112</v>
      </c>
      <c r="M186" s="7"/>
      <c r="N186" s="7">
        <f>D186+E186+F186+G186+H186+I186+J186+K186+L186+M186</f>
        <v>48672</v>
      </c>
      <c r="P186" s="31"/>
    </row>
    <row r="187" spans="1:18" ht="15.75" thickBot="1" x14ac:dyDescent="0.3">
      <c r="A187" s="89"/>
      <c r="B187" s="85"/>
      <c r="C187" s="63" t="s">
        <v>16</v>
      </c>
      <c r="D187" s="10">
        <f>832388.18-44020.8</f>
        <v>788367.38</v>
      </c>
      <c r="E187" s="10">
        <v>473451.91</v>
      </c>
      <c r="F187" s="10">
        <v>1214436.02</v>
      </c>
      <c r="G187" s="10">
        <v>438950.96</v>
      </c>
      <c r="H187" s="10">
        <v>110689.22</v>
      </c>
      <c r="I187" s="10">
        <f>827170.04-131155.2</f>
        <v>696014.84000000008</v>
      </c>
      <c r="J187" s="10">
        <v>693244.73</v>
      </c>
      <c r="K187" s="10">
        <v>208619.97</v>
      </c>
      <c r="L187" s="10">
        <v>79107.679999999993</v>
      </c>
      <c r="M187" s="10"/>
      <c r="N187" s="10">
        <f>D187+E187+F187+G187+H187+I187+J187+K187+L187+M187</f>
        <v>4702882.71</v>
      </c>
      <c r="P187" s="31"/>
    </row>
    <row r="188" spans="1:18" x14ac:dyDescent="0.25">
      <c r="A188" s="89"/>
      <c r="B188" s="84" t="s">
        <v>27</v>
      </c>
      <c r="C188" s="62" t="s">
        <v>2</v>
      </c>
      <c r="D188" s="8">
        <v>0</v>
      </c>
      <c r="E188" s="8">
        <v>0</v>
      </c>
      <c r="F188" s="8">
        <v>5986</v>
      </c>
      <c r="G188" s="8">
        <v>0</v>
      </c>
      <c r="H188" s="8">
        <v>0</v>
      </c>
      <c r="I188" s="8">
        <v>0</v>
      </c>
      <c r="J188" s="8">
        <v>0</v>
      </c>
      <c r="K188" s="8">
        <v>2029</v>
      </c>
      <c r="L188" s="8">
        <v>0</v>
      </c>
      <c r="M188" s="8"/>
      <c r="N188" s="8">
        <v>8015</v>
      </c>
      <c r="P188" s="65"/>
    </row>
    <row r="189" spans="1:18" ht="15.75" thickBot="1" x14ac:dyDescent="0.3">
      <c r="A189" s="89"/>
      <c r="B189" s="85"/>
      <c r="C189" s="63" t="s">
        <v>16</v>
      </c>
      <c r="D189" s="11">
        <v>0</v>
      </c>
      <c r="E189" s="11">
        <v>0</v>
      </c>
      <c r="F189" s="11">
        <v>179580</v>
      </c>
      <c r="G189" s="11">
        <v>0</v>
      </c>
      <c r="H189" s="11">
        <v>0</v>
      </c>
      <c r="I189" s="11">
        <v>0</v>
      </c>
      <c r="J189" s="11">
        <v>0</v>
      </c>
      <c r="K189" s="11">
        <v>60870</v>
      </c>
      <c r="L189" s="11">
        <v>0</v>
      </c>
      <c r="M189" s="11"/>
      <c r="N189" s="11">
        <v>240450</v>
      </c>
      <c r="P189" s="31"/>
    </row>
    <row r="190" spans="1:18" x14ac:dyDescent="0.25">
      <c r="A190" s="89"/>
      <c r="B190" s="86" t="s">
        <v>46</v>
      </c>
      <c r="C190" s="66" t="s">
        <v>2</v>
      </c>
      <c r="D190" s="7"/>
      <c r="E190" s="7"/>
      <c r="F190" s="7"/>
      <c r="G190" s="7"/>
      <c r="H190" s="7"/>
      <c r="I190" s="7">
        <v>3165</v>
      </c>
      <c r="J190" s="7"/>
      <c r="K190" s="7"/>
      <c r="L190" s="7"/>
      <c r="M190" s="7"/>
      <c r="N190" s="7">
        <v>3165</v>
      </c>
      <c r="P190" s="31"/>
    </row>
    <row r="191" spans="1:18" ht="15.75" thickBot="1" x14ac:dyDescent="0.3">
      <c r="A191" s="89"/>
      <c r="B191" s="87"/>
      <c r="C191" s="63" t="s">
        <v>16</v>
      </c>
      <c r="D191" s="67"/>
      <c r="E191" s="67"/>
      <c r="F191" s="67"/>
      <c r="G191" s="67"/>
      <c r="H191" s="67"/>
      <c r="I191" s="67">
        <v>14242.5</v>
      </c>
      <c r="J191" s="67"/>
      <c r="K191" s="67"/>
      <c r="L191" s="67"/>
      <c r="M191" s="67"/>
      <c r="N191" s="67">
        <v>14242.5</v>
      </c>
      <c r="P191" s="31"/>
    </row>
    <row r="192" spans="1:18" x14ac:dyDescent="0.25">
      <c r="A192" s="89"/>
      <c r="B192" s="86" t="s">
        <v>45</v>
      </c>
      <c r="C192" s="62" t="s">
        <v>2</v>
      </c>
      <c r="D192" s="7"/>
      <c r="E192" s="7">
        <v>5595</v>
      </c>
      <c r="F192" s="7"/>
      <c r="G192" s="7"/>
      <c r="H192" s="7"/>
      <c r="I192" s="7"/>
      <c r="J192" s="7"/>
      <c r="K192" s="7"/>
      <c r="L192" s="7"/>
      <c r="M192" s="7"/>
      <c r="N192" s="7">
        <v>5595</v>
      </c>
    </row>
    <row r="193" spans="1:18" ht="15.75" thickBot="1" x14ac:dyDescent="0.3">
      <c r="A193" s="89"/>
      <c r="B193" s="87"/>
      <c r="C193" s="63" t="s">
        <v>16</v>
      </c>
      <c r="D193" s="10"/>
      <c r="E193" s="10">
        <v>29261.85</v>
      </c>
      <c r="F193" s="10"/>
      <c r="G193" s="10"/>
      <c r="H193" s="10"/>
      <c r="I193" s="10"/>
      <c r="J193" s="10"/>
      <c r="K193" s="10"/>
      <c r="L193" s="10"/>
      <c r="M193" s="10"/>
      <c r="N193" s="10">
        <v>29261.85</v>
      </c>
    </row>
    <row r="194" spans="1:18" x14ac:dyDescent="0.25">
      <c r="A194" s="89"/>
      <c r="B194" s="84" t="s">
        <v>44</v>
      </c>
      <c r="C194" s="62" t="s">
        <v>2</v>
      </c>
      <c r="D194" s="7"/>
      <c r="E194" s="8"/>
      <c r="F194" s="8"/>
      <c r="G194" s="8"/>
      <c r="H194" s="8"/>
      <c r="I194" s="8">
        <v>42569</v>
      </c>
      <c r="J194" s="8"/>
      <c r="K194" s="8"/>
      <c r="L194" s="8"/>
      <c r="M194" s="29"/>
      <c r="N194" s="9">
        <v>42569</v>
      </c>
      <c r="P194" s="51"/>
      <c r="Q194" s="51"/>
      <c r="R194" s="52"/>
    </row>
    <row r="195" spans="1:18" ht="15.75" thickBot="1" x14ac:dyDescent="0.3">
      <c r="A195" s="89"/>
      <c r="B195" s="85"/>
      <c r="C195" s="63" t="s">
        <v>16</v>
      </c>
      <c r="D195" s="10"/>
      <c r="E195" s="11"/>
      <c r="F195" s="11"/>
      <c r="G195" s="11"/>
      <c r="H195" s="11"/>
      <c r="I195" s="11">
        <v>1794000</v>
      </c>
      <c r="J195" s="11"/>
      <c r="K195" s="11"/>
      <c r="L195" s="11"/>
      <c r="M195" s="30"/>
      <c r="N195" s="12">
        <v>1794000</v>
      </c>
      <c r="P195" s="51"/>
      <c r="Q195" s="51"/>
      <c r="R195" s="52"/>
    </row>
    <row r="196" spans="1:18" x14ac:dyDescent="0.25">
      <c r="A196" s="89"/>
      <c r="B196" s="84" t="s">
        <v>21</v>
      </c>
      <c r="C196" s="62" t="s">
        <v>2</v>
      </c>
      <c r="D196" s="7">
        <v>4</v>
      </c>
      <c r="E196" s="8">
        <v>22</v>
      </c>
      <c r="F196" s="8"/>
      <c r="G196" s="8"/>
      <c r="H196" s="8"/>
      <c r="I196" s="8"/>
      <c r="J196" s="8">
        <v>2</v>
      </c>
      <c r="K196" s="8"/>
      <c r="L196" s="8"/>
      <c r="M196" s="29"/>
      <c r="N196" s="9">
        <v>28</v>
      </c>
    </row>
    <row r="197" spans="1:18" ht="15.75" thickBot="1" x14ac:dyDescent="0.3">
      <c r="A197" s="89"/>
      <c r="B197" s="85"/>
      <c r="C197" s="63" t="s">
        <v>16</v>
      </c>
      <c r="D197" s="10">
        <v>8361</v>
      </c>
      <c r="E197" s="11">
        <v>61924</v>
      </c>
      <c r="F197" s="11"/>
      <c r="G197" s="11"/>
      <c r="H197" s="11"/>
      <c r="I197" s="11"/>
      <c r="J197" s="11">
        <v>7004</v>
      </c>
      <c r="K197" s="11"/>
      <c r="L197" s="11"/>
      <c r="M197" s="30"/>
      <c r="N197" s="12">
        <v>77289</v>
      </c>
    </row>
    <row r="198" spans="1:18" x14ac:dyDescent="0.25">
      <c r="A198" s="89"/>
      <c r="B198" s="86" t="s">
        <v>35</v>
      </c>
      <c r="C198" s="62" t="s">
        <v>2</v>
      </c>
      <c r="D198" s="7">
        <v>773</v>
      </c>
      <c r="E198" s="8">
        <v>480</v>
      </c>
      <c r="F198" s="8">
        <v>180</v>
      </c>
      <c r="G198" s="8">
        <v>775</v>
      </c>
      <c r="H198" s="8"/>
      <c r="I198" s="8">
        <v>180</v>
      </c>
      <c r="J198" s="8">
        <v>575</v>
      </c>
      <c r="K198" s="8">
        <v>54</v>
      </c>
      <c r="L198" s="8">
        <v>60</v>
      </c>
      <c r="M198" s="29"/>
      <c r="N198" s="9">
        <v>3077</v>
      </c>
    </row>
    <row r="199" spans="1:18" ht="15.75" thickBot="1" x14ac:dyDescent="0.3">
      <c r="A199" s="89"/>
      <c r="B199" s="87"/>
      <c r="C199" s="63" t="s">
        <v>16</v>
      </c>
      <c r="D199" s="10">
        <v>23963</v>
      </c>
      <c r="E199" s="11">
        <v>14880</v>
      </c>
      <c r="F199" s="11">
        <v>5580</v>
      </c>
      <c r="G199" s="11">
        <v>24025</v>
      </c>
      <c r="H199" s="11"/>
      <c r="I199" s="11">
        <v>5580</v>
      </c>
      <c r="J199" s="11">
        <v>17825</v>
      </c>
      <c r="K199" s="11">
        <v>1674</v>
      </c>
      <c r="L199" s="11">
        <v>1860</v>
      </c>
      <c r="M199" s="30"/>
      <c r="N199" s="12">
        <v>95387</v>
      </c>
    </row>
    <row r="200" spans="1:18" x14ac:dyDescent="0.25">
      <c r="A200" s="89"/>
      <c r="B200" s="86" t="s">
        <v>47</v>
      </c>
      <c r="C200" s="62" t="s">
        <v>2</v>
      </c>
      <c r="D200" s="7">
        <v>6141</v>
      </c>
      <c r="E200" s="8"/>
      <c r="F200" s="8"/>
      <c r="G200" s="8"/>
      <c r="H200" s="8"/>
      <c r="I200" s="8">
        <v>18688</v>
      </c>
      <c r="J200" s="8"/>
      <c r="K200" s="8"/>
      <c r="L200" s="8"/>
      <c r="M200" s="29"/>
      <c r="N200" s="9">
        <f>D200+I200</f>
        <v>24829</v>
      </c>
    </row>
    <row r="201" spans="1:18" ht="15.75" thickBot="1" x14ac:dyDescent="0.3">
      <c r="A201" s="89"/>
      <c r="B201" s="87"/>
      <c r="C201" s="63" t="s">
        <v>16</v>
      </c>
      <c r="D201" s="10">
        <v>44020.800000000003</v>
      </c>
      <c r="E201" s="11"/>
      <c r="F201" s="11"/>
      <c r="G201" s="11"/>
      <c r="H201" s="11"/>
      <c r="I201" s="11">
        <v>131155.20000000001</v>
      </c>
      <c r="J201" s="11"/>
      <c r="K201" s="11"/>
      <c r="L201" s="11"/>
      <c r="M201" s="30"/>
      <c r="N201" s="12">
        <f>D201+I201</f>
        <v>175176</v>
      </c>
    </row>
    <row r="202" spans="1:18" ht="15.75" thickBot="1" x14ac:dyDescent="0.3">
      <c r="A202" s="90"/>
      <c r="B202" s="48" t="s">
        <v>14</v>
      </c>
      <c r="C202" s="6" t="s">
        <v>16</v>
      </c>
      <c r="D202" s="49">
        <f>D179+D181+D183+D185+D187+D189+D191+D193+D195+D197+D199+D201</f>
        <v>15736756.160000002</v>
      </c>
      <c r="E202" s="49">
        <f t="shared" ref="E202:N202" si="15">E179+E181+E183+E185+E187+E189+E191+E193+E195+E197+E199+E201</f>
        <v>14022422.66</v>
      </c>
      <c r="F202" s="49">
        <f t="shared" si="15"/>
        <v>9056282.4500000011</v>
      </c>
      <c r="G202" s="49">
        <f t="shared" si="15"/>
        <v>3326235.95</v>
      </c>
      <c r="H202" s="49">
        <f t="shared" si="15"/>
        <v>579573.59</v>
      </c>
      <c r="I202" s="49">
        <f t="shared" si="15"/>
        <v>6568753.96</v>
      </c>
      <c r="J202" s="49">
        <f t="shared" si="15"/>
        <v>5098729.49</v>
      </c>
      <c r="K202" s="49">
        <f t="shared" si="15"/>
        <v>3456679.1199999996</v>
      </c>
      <c r="L202" s="49">
        <f t="shared" si="15"/>
        <v>547522.93999999994</v>
      </c>
      <c r="M202" s="49">
        <f t="shared" si="15"/>
        <v>230824.35</v>
      </c>
      <c r="N202" s="49">
        <f t="shared" si="15"/>
        <v>58623780.670000002</v>
      </c>
      <c r="O202" s="3"/>
      <c r="P202" s="40"/>
      <c r="Q202" s="40"/>
      <c r="R202" s="14"/>
    </row>
    <row r="203" spans="1:18" x14ac:dyDescent="0.25">
      <c r="N203" s="79"/>
    </row>
    <row r="204" spans="1:18" x14ac:dyDescent="0.25">
      <c r="A204" s="23" t="s">
        <v>48</v>
      </c>
      <c r="N204" s="79"/>
      <c r="O204" s="35"/>
    </row>
    <row r="205" spans="1:18" x14ac:dyDescent="0.25"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20"/>
      <c r="O205" s="20"/>
    </row>
    <row r="206" spans="1:18" x14ac:dyDescent="0.25">
      <c r="C206" s="68"/>
      <c r="D206" s="68"/>
      <c r="E206" s="68"/>
      <c r="F206" s="68"/>
      <c r="G206" s="68"/>
      <c r="H206" s="68"/>
      <c r="I206" s="68"/>
      <c r="J206" s="68"/>
      <c r="K206" s="68"/>
      <c r="L206" s="20"/>
      <c r="M206" s="20"/>
      <c r="N206" s="20"/>
      <c r="O206" s="20"/>
    </row>
    <row r="207" spans="1:18" x14ac:dyDescent="0.25">
      <c r="C207" s="68"/>
      <c r="D207" s="68"/>
      <c r="E207" s="68"/>
      <c r="F207" s="68"/>
      <c r="G207" s="68"/>
      <c r="H207" s="68"/>
      <c r="I207" s="68"/>
      <c r="J207" s="68"/>
      <c r="K207" s="68"/>
      <c r="L207" s="19"/>
      <c r="M207" s="20"/>
      <c r="N207" s="20"/>
      <c r="O207" s="20"/>
    </row>
    <row r="208" spans="1:18" x14ac:dyDescent="0.25">
      <c r="B208" s="24"/>
      <c r="C208" s="68"/>
      <c r="D208" s="68"/>
      <c r="E208" s="68"/>
      <c r="F208" s="68"/>
      <c r="G208" s="68"/>
      <c r="H208" s="68"/>
      <c r="I208" s="68"/>
      <c r="J208" s="68"/>
      <c r="K208" s="68"/>
      <c r="L208" s="37"/>
    </row>
    <row r="209" spans="2:18" x14ac:dyDescent="0.25">
      <c r="C209" s="69"/>
      <c r="D209" s="68"/>
      <c r="E209" s="68"/>
      <c r="F209" s="68"/>
      <c r="G209" s="68"/>
      <c r="H209" s="68"/>
      <c r="I209" s="68"/>
      <c r="J209" s="68"/>
      <c r="K209" s="68"/>
      <c r="L209" s="68"/>
      <c r="M209" s="20"/>
      <c r="N209" s="20"/>
    </row>
    <row r="210" spans="2:18" x14ac:dyDescent="0.25">
      <c r="C210" s="70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20"/>
    </row>
    <row r="211" spans="2:18" x14ac:dyDescent="0.25">
      <c r="C211" s="2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20"/>
    </row>
    <row r="212" spans="2:18" x14ac:dyDescent="0.25">
      <c r="B212" s="69"/>
      <c r="C212" s="69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20"/>
    </row>
    <row r="213" spans="2:18" x14ac:dyDescent="0.25">
      <c r="B213" s="37"/>
      <c r="C213" s="19"/>
      <c r="D213" s="37"/>
      <c r="E213" s="68"/>
      <c r="F213" s="37"/>
      <c r="G213" s="68"/>
      <c r="H213" s="37"/>
      <c r="I213" s="37"/>
      <c r="J213" s="37"/>
    </row>
    <row r="214" spans="2:18" x14ac:dyDescent="0.25">
      <c r="B214" s="71"/>
      <c r="C214" s="71"/>
      <c r="D214" s="71"/>
      <c r="E214" s="68"/>
      <c r="F214" s="71"/>
      <c r="G214" s="68"/>
      <c r="H214" s="71"/>
      <c r="I214" s="71"/>
      <c r="J214" s="71"/>
      <c r="K214" s="71"/>
      <c r="O214" s="2"/>
      <c r="P214" s="2"/>
      <c r="Q214" s="2"/>
      <c r="R214" s="2"/>
    </row>
    <row r="215" spans="2:18" x14ac:dyDescent="0.25">
      <c r="B215" s="68"/>
      <c r="C215" s="68"/>
      <c r="D215" s="68"/>
      <c r="F215" s="68"/>
      <c r="G215" s="68"/>
      <c r="H215" s="68"/>
      <c r="I215" s="68"/>
      <c r="J215" s="68"/>
      <c r="K215" s="68"/>
      <c r="O215" s="2"/>
      <c r="P215" s="2"/>
      <c r="Q215" s="2"/>
      <c r="R215" s="2"/>
    </row>
  </sheetData>
  <mergeCells count="94">
    <mergeCell ref="B2:N2"/>
    <mergeCell ref="A6:A21"/>
    <mergeCell ref="B7:B8"/>
    <mergeCell ref="B9:B10"/>
    <mergeCell ref="B11:B12"/>
    <mergeCell ref="B13:B14"/>
    <mergeCell ref="B15:B16"/>
    <mergeCell ref="B17:B18"/>
    <mergeCell ref="B19:B20"/>
    <mergeCell ref="B49:B50"/>
    <mergeCell ref="A23:A36"/>
    <mergeCell ref="B24:B25"/>
    <mergeCell ref="B26:B27"/>
    <mergeCell ref="B28:B29"/>
    <mergeCell ref="B30:B31"/>
    <mergeCell ref="B32:B33"/>
    <mergeCell ref="B34:B35"/>
    <mergeCell ref="O49:O50"/>
    <mergeCell ref="B51:B52"/>
    <mergeCell ref="B53:B54"/>
    <mergeCell ref="B55:B56"/>
    <mergeCell ref="A59:A72"/>
    <mergeCell ref="B60:B61"/>
    <mergeCell ref="B62:B63"/>
    <mergeCell ref="B64:B65"/>
    <mergeCell ref="B66:B67"/>
    <mergeCell ref="B68:B69"/>
    <mergeCell ref="A38:A57"/>
    <mergeCell ref="B39:B40"/>
    <mergeCell ref="B41:B42"/>
    <mergeCell ref="B43:B44"/>
    <mergeCell ref="B45:B46"/>
    <mergeCell ref="B47:B48"/>
    <mergeCell ref="B70:B71"/>
    <mergeCell ref="A74:A77"/>
    <mergeCell ref="B75:B76"/>
    <mergeCell ref="A79:A92"/>
    <mergeCell ref="B80:B81"/>
    <mergeCell ref="B82:B83"/>
    <mergeCell ref="B84:B85"/>
    <mergeCell ref="B86:B87"/>
    <mergeCell ref="B88:B89"/>
    <mergeCell ref="B90:B91"/>
    <mergeCell ref="A94:A101"/>
    <mergeCell ref="B95:B96"/>
    <mergeCell ref="B97:B98"/>
    <mergeCell ref="B99:B100"/>
    <mergeCell ref="A103:A116"/>
    <mergeCell ref="B104:B105"/>
    <mergeCell ref="B106:B107"/>
    <mergeCell ref="B108:B109"/>
    <mergeCell ref="B110:B111"/>
    <mergeCell ref="B112:B113"/>
    <mergeCell ref="B114:B115"/>
    <mergeCell ref="A118:A133"/>
    <mergeCell ref="B119:B120"/>
    <mergeCell ref="B121:B122"/>
    <mergeCell ref="B123:B124"/>
    <mergeCell ref="B125:B126"/>
    <mergeCell ref="B127:B128"/>
    <mergeCell ref="B129:B130"/>
    <mergeCell ref="B131:B132"/>
    <mergeCell ref="A135:A148"/>
    <mergeCell ref="B136:B137"/>
    <mergeCell ref="B138:B139"/>
    <mergeCell ref="B140:B141"/>
    <mergeCell ref="B142:B143"/>
    <mergeCell ref="B144:B145"/>
    <mergeCell ref="B146:B147"/>
    <mergeCell ref="P172:P173"/>
    <mergeCell ref="A150:A155"/>
    <mergeCell ref="B151:B152"/>
    <mergeCell ref="B153:B154"/>
    <mergeCell ref="A157:A162"/>
    <mergeCell ref="B158:B159"/>
    <mergeCell ref="B160:B161"/>
    <mergeCell ref="A164:A169"/>
    <mergeCell ref="B165:B166"/>
    <mergeCell ref="B167:B168"/>
    <mergeCell ref="A171:A173"/>
    <mergeCell ref="B172:B173"/>
    <mergeCell ref="B196:B197"/>
    <mergeCell ref="B198:B199"/>
    <mergeCell ref="B200:B201"/>
    <mergeCell ref="A177:A202"/>
    <mergeCell ref="B178:B179"/>
    <mergeCell ref="B180:B181"/>
    <mergeCell ref="B182:B183"/>
    <mergeCell ref="B184:B185"/>
    <mergeCell ref="B186:B187"/>
    <mergeCell ref="B188:B189"/>
    <mergeCell ref="B190:B191"/>
    <mergeCell ref="B192:B193"/>
    <mergeCell ref="B194:B1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MIGUEL PLACIDO ROMAN ROMERO</dc:creator>
  <cp:lastModifiedBy>SAN MIGUEL PLACIDO ROMAN ROMERO</cp:lastModifiedBy>
  <dcterms:created xsi:type="dcterms:W3CDTF">2021-04-12T06:32:57Z</dcterms:created>
  <dcterms:modified xsi:type="dcterms:W3CDTF">2021-04-12T11:50:21Z</dcterms:modified>
</cp:coreProperties>
</file>