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27" i="1" l="1"/>
  <c r="D127" i="1"/>
  <c r="E127" i="1"/>
  <c r="F127" i="1"/>
  <c r="G127" i="1"/>
  <c r="H127" i="1"/>
  <c r="I127" i="1"/>
  <c r="J127" i="1"/>
  <c r="K127" i="1"/>
  <c r="L127" i="1"/>
  <c r="C110" i="1"/>
  <c r="D110" i="1"/>
  <c r="E110" i="1"/>
  <c r="F110" i="1"/>
  <c r="G110" i="1"/>
  <c r="H110" i="1"/>
  <c r="I110" i="1"/>
  <c r="J110" i="1"/>
  <c r="K110" i="1"/>
  <c r="L110" i="1"/>
  <c r="C105" i="1"/>
  <c r="D105" i="1"/>
  <c r="E105" i="1"/>
  <c r="F105" i="1"/>
  <c r="G105" i="1"/>
  <c r="H105" i="1"/>
  <c r="I105" i="1"/>
  <c r="J105" i="1"/>
  <c r="K105" i="1"/>
  <c r="L105" i="1"/>
  <c r="C100" i="1"/>
  <c r="D100" i="1"/>
  <c r="E100" i="1"/>
  <c r="F100" i="1"/>
  <c r="G100" i="1"/>
  <c r="H100" i="1"/>
  <c r="I100" i="1"/>
  <c r="J100" i="1"/>
  <c r="K100" i="1"/>
  <c r="L100" i="1"/>
  <c r="C95" i="1"/>
  <c r="D95" i="1"/>
  <c r="E95" i="1"/>
  <c r="F95" i="1"/>
  <c r="G95" i="1"/>
  <c r="H95" i="1"/>
  <c r="I95" i="1"/>
  <c r="J95" i="1"/>
  <c r="K95" i="1"/>
  <c r="L95" i="1"/>
  <c r="C86" i="1"/>
  <c r="D86" i="1"/>
  <c r="E86" i="1"/>
  <c r="F86" i="1"/>
  <c r="G86" i="1"/>
  <c r="H86" i="1"/>
  <c r="I86" i="1"/>
  <c r="J86" i="1"/>
  <c r="K86" i="1"/>
  <c r="L86" i="1"/>
  <c r="C76" i="1"/>
  <c r="D76" i="1"/>
  <c r="E76" i="1"/>
  <c r="F76" i="1"/>
  <c r="G76" i="1"/>
  <c r="H76" i="1"/>
  <c r="I76" i="1"/>
  <c r="J76" i="1"/>
  <c r="K76" i="1"/>
  <c r="L76" i="1"/>
  <c r="B76" i="1"/>
  <c r="C67" i="1"/>
  <c r="D67" i="1"/>
  <c r="E67" i="1"/>
  <c r="F67" i="1"/>
  <c r="G67" i="1"/>
  <c r="H67" i="1"/>
  <c r="I67" i="1"/>
  <c r="J67" i="1"/>
  <c r="K67" i="1"/>
  <c r="L67" i="1"/>
  <c r="C60" i="1"/>
  <c r="D60" i="1"/>
  <c r="E60" i="1"/>
  <c r="F60" i="1"/>
  <c r="G60" i="1"/>
  <c r="H60" i="1"/>
  <c r="I60" i="1"/>
  <c r="J60" i="1"/>
  <c r="K60" i="1"/>
  <c r="L60" i="1"/>
  <c r="C52" i="1"/>
  <c r="D52" i="1"/>
  <c r="E52" i="1"/>
  <c r="F52" i="1"/>
  <c r="G52" i="1"/>
  <c r="H52" i="1"/>
  <c r="I52" i="1"/>
  <c r="J52" i="1"/>
  <c r="K52" i="1"/>
  <c r="L52" i="1"/>
  <c r="C47" i="1"/>
  <c r="D47" i="1"/>
  <c r="E47" i="1"/>
  <c r="F47" i="1"/>
  <c r="G47" i="1"/>
  <c r="H47" i="1"/>
  <c r="I47" i="1"/>
  <c r="J47" i="1"/>
  <c r="K47" i="1"/>
  <c r="L47" i="1"/>
  <c r="C37" i="1"/>
  <c r="D37" i="1"/>
  <c r="E37" i="1"/>
  <c r="F37" i="1"/>
  <c r="G37" i="1"/>
  <c r="H37" i="1"/>
  <c r="I37" i="1"/>
  <c r="J37" i="1"/>
  <c r="K37" i="1"/>
  <c r="L37" i="1"/>
  <c r="B105" i="1"/>
  <c r="L126" i="1" l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L123" i="1"/>
  <c r="K121" i="1"/>
  <c r="J121" i="1"/>
  <c r="I121" i="1"/>
  <c r="H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B110" i="1"/>
  <c r="L109" i="1"/>
  <c r="L108" i="1"/>
  <c r="L104" i="1"/>
  <c r="L103" i="1"/>
  <c r="B100" i="1"/>
  <c r="L99" i="1"/>
  <c r="L98" i="1"/>
  <c r="B95" i="1"/>
  <c r="L94" i="1"/>
  <c r="L93" i="1"/>
  <c r="L92" i="1"/>
  <c r="L91" i="1"/>
  <c r="L90" i="1"/>
  <c r="L89" i="1"/>
  <c r="B86" i="1"/>
  <c r="L85" i="1"/>
  <c r="L84" i="1"/>
  <c r="L83" i="1"/>
  <c r="L82" i="1"/>
  <c r="L81" i="1"/>
  <c r="L80" i="1"/>
  <c r="L79" i="1"/>
  <c r="L75" i="1"/>
  <c r="L74" i="1"/>
  <c r="L73" i="1"/>
  <c r="L72" i="1"/>
  <c r="L71" i="1"/>
  <c r="L70" i="1"/>
  <c r="B67" i="1"/>
  <c r="L66" i="1"/>
  <c r="L65" i="1"/>
  <c r="L64" i="1"/>
  <c r="L63" i="1"/>
  <c r="B60" i="1"/>
  <c r="L59" i="1"/>
  <c r="L58" i="1"/>
  <c r="L57" i="1"/>
  <c r="L56" i="1"/>
  <c r="L55" i="1"/>
  <c r="B52" i="1"/>
  <c r="L51" i="1"/>
  <c r="L50" i="1"/>
  <c r="B47" i="1"/>
  <c r="L46" i="1"/>
  <c r="L45" i="1"/>
  <c r="L44" i="1"/>
  <c r="L43" i="1"/>
  <c r="L42" i="1"/>
  <c r="L41" i="1"/>
  <c r="L40" i="1"/>
  <c r="B37" i="1"/>
  <c r="G36" i="1"/>
  <c r="G122" i="1" s="1"/>
  <c r="L35" i="1"/>
  <c r="L34" i="1"/>
  <c r="L33" i="1"/>
  <c r="L32" i="1"/>
  <c r="L31" i="1"/>
  <c r="L30" i="1"/>
  <c r="G29" i="1"/>
  <c r="L28" i="1"/>
  <c r="L27" i="1"/>
  <c r="K24" i="1"/>
  <c r="J24" i="1"/>
  <c r="I24" i="1"/>
  <c r="H24" i="1"/>
  <c r="G24" i="1"/>
  <c r="F24" i="1"/>
  <c r="E24" i="1"/>
  <c r="D24" i="1"/>
  <c r="C24" i="1"/>
  <c r="B23" i="1"/>
  <c r="B122" i="1" s="1"/>
  <c r="L22" i="1"/>
  <c r="L21" i="1"/>
  <c r="L20" i="1"/>
  <c r="L19" i="1"/>
  <c r="L18" i="1"/>
  <c r="L17" i="1"/>
  <c r="K14" i="1"/>
  <c r="J14" i="1"/>
  <c r="I14" i="1"/>
  <c r="H14" i="1"/>
  <c r="G14" i="1"/>
  <c r="F14" i="1"/>
  <c r="E14" i="1"/>
  <c r="D14" i="1"/>
  <c r="C14" i="1"/>
  <c r="B14" i="1"/>
  <c r="L13" i="1"/>
  <c r="L12" i="1"/>
  <c r="L11" i="1"/>
  <c r="L10" i="1"/>
  <c r="L9" i="1"/>
  <c r="L8" i="1"/>
  <c r="L7" i="1"/>
  <c r="L6" i="1"/>
  <c r="L114" i="1" l="1"/>
  <c r="L116" i="1"/>
  <c r="L118" i="1"/>
  <c r="L14" i="1"/>
  <c r="L122" i="1"/>
  <c r="B24" i="1"/>
  <c r="L115" i="1"/>
  <c r="L117" i="1"/>
  <c r="L119" i="1"/>
  <c r="L120" i="1"/>
  <c r="L29" i="1"/>
  <c r="L36" i="1"/>
  <c r="L125" i="1"/>
  <c r="L23" i="1"/>
  <c r="L24" i="1" s="1"/>
  <c r="L124" i="1"/>
  <c r="B127" i="1"/>
  <c r="L113" i="1"/>
  <c r="G121" i="1"/>
  <c r="L121" i="1" l="1"/>
</calcChain>
</file>

<file path=xl/sharedStrings.xml><?xml version="1.0" encoding="utf-8"?>
<sst xmlns="http://schemas.openxmlformats.org/spreadsheetml/2006/main" count="267" uniqueCount="48">
  <si>
    <t>GASTO DE ACTIVIDAD CONCERTADA - POR CENTRO CONCERTADO Y AREA SANITARIA</t>
  </si>
  <si>
    <t>HOSPITAL QUIRON-MURCIA</t>
  </si>
  <si>
    <t>AREA I</t>
  </si>
  <si>
    <t>AREA II</t>
  </si>
  <si>
    <t>AREA III</t>
  </si>
  <si>
    <t>AREA IV</t>
  </si>
  <si>
    <t>AREA V</t>
  </si>
  <si>
    <t>AREA VI</t>
  </si>
  <si>
    <t>AREA VII</t>
  </si>
  <si>
    <t>AREA VIII</t>
  </si>
  <si>
    <t>AREA IX</t>
  </si>
  <si>
    <t>H.R.ALBERCA</t>
  </si>
  <si>
    <t>TOTAL</t>
  </si>
  <si>
    <t>Hospitalizacion</t>
  </si>
  <si>
    <t>UCI (No concertada)</t>
  </si>
  <si>
    <t>RHB ingresados</t>
  </si>
  <si>
    <t>Procedimientos Quirúrgicos LE</t>
  </si>
  <si>
    <t>Procedimientos Quirúrgicos URG</t>
  </si>
  <si>
    <t>Procedimientos Diagnósticos</t>
  </si>
  <si>
    <t>Salud Bucodental Discapacitados</t>
  </si>
  <si>
    <t>Cariotipos</t>
  </si>
  <si>
    <t>CLINICA SAN JOSE</t>
  </si>
  <si>
    <t>EFIGIE</t>
  </si>
  <si>
    <t xml:space="preserve">Radiologia - canon </t>
  </si>
  <si>
    <t>HOSPITAL MOLINA</t>
  </si>
  <si>
    <t xml:space="preserve">Urgencias  </t>
  </si>
  <si>
    <t>Consultas</t>
  </si>
  <si>
    <t>Consultas H.MM</t>
  </si>
  <si>
    <t>Radiologia - canon</t>
  </si>
  <si>
    <t>HOSPITAL MESA DEL CASTILLO</t>
  </si>
  <si>
    <t>CLINICA S.FELIPE DEL MEDIT.</t>
  </si>
  <si>
    <t>Estancias (Salud Mental)</t>
  </si>
  <si>
    <t>HOSPITAL PERPETUO SOCORRO</t>
  </si>
  <si>
    <t>C M  VIRGEN DE LA CARIDAD</t>
  </si>
  <si>
    <t>SANTO HOSPITAL DE CARIDAD</t>
  </si>
  <si>
    <t>Camara Hiperbárica</t>
  </si>
  <si>
    <t>Camara Hiperbárica - tratamiento urgencias</t>
  </si>
  <si>
    <t>C M  VIRGEN DEL ALCAZAR</t>
  </si>
  <si>
    <t>CLINICA BERNAL</t>
  </si>
  <si>
    <t>HOSPITAL REAL PIEDAD</t>
  </si>
  <si>
    <t>RESIDENCIA LOS ALMENDROS</t>
  </si>
  <si>
    <t>R. VILLADEMAR</t>
  </si>
  <si>
    <t>RESUMEN</t>
  </si>
  <si>
    <t xml:space="preserve">Estancias UCI </t>
  </si>
  <si>
    <t>Urgencias</t>
  </si>
  <si>
    <t>Radiologia - canon fijo</t>
  </si>
  <si>
    <t>NOTA:</t>
  </si>
  <si>
    <t>HAY ALGUNAS FACTURAS DE  2015 PENDIENTES DE VALIDAR POR LAS AREAS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</si>
</sst>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4" xfId="0" applyFont="1" applyBorder="1"/>
    <xf numFmtId="0" fontId="5" fillId="3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4" fontId="3" fillId="0" borderId="11" xfId="2" applyFont="1" applyBorder="1"/>
    <xf numFmtId="0" fontId="3" fillId="0" borderId="11" xfId="0" applyFont="1" applyBorder="1"/>
    <xf numFmtId="44" fontId="3" fillId="0" borderId="11" xfId="0" applyNumberFormat="1" applyFont="1" applyBorder="1"/>
    <xf numFmtId="0" fontId="4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44" fontId="3" fillId="0" borderId="11" xfId="2" applyFont="1" applyFill="1" applyBorder="1"/>
    <xf numFmtId="44" fontId="3" fillId="0" borderId="0" xfId="2" applyFont="1" applyFill="1"/>
    <xf numFmtId="44" fontId="3" fillId="0" borderId="11" xfId="0" applyNumberFormat="1" applyFont="1" applyFill="1" applyBorder="1"/>
    <xf numFmtId="0" fontId="3" fillId="0" borderId="0" xfId="0" applyFont="1" applyFill="1"/>
    <xf numFmtId="0" fontId="3" fillId="0" borderId="11" xfId="0" applyFont="1" applyBorder="1" applyAlignment="1">
      <alignment wrapText="1"/>
    </xf>
    <xf numFmtId="44" fontId="3" fillId="4" borderId="11" xfId="0" applyNumberFormat="1" applyFont="1" applyFill="1" applyBorder="1"/>
    <xf numFmtId="44" fontId="3" fillId="0" borderId="12" xfId="2" applyFont="1" applyBorder="1"/>
    <xf numFmtId="0" fontId="7" fillId="0" borderId="6" xfId="0" applyFont="1" applyBorder="1" applyAlignment="1">
      <alignment horizontal="center" wrapText="1"/>
    </xf>
    <xf numFmtId="44" fontId="3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wrapText="1"/>
    </xf>
    <xf numFmtId="44" fontId="4" fillId="0" borderId="0" xfId="2" applyFont="1" applyFill="1"/>
    <xf numFmtId="44" fontId="3" fillId="0" borderId="13" xfId="2" applyFont="1" applyFill="1" applyBorder="1"/>
    <xf numFmtId="44" fontId="3" fillId="0" borderId="0" xfId="2" applyFont="1"/>
    <xf numFmtId="44" fontId="3" fillId="0" borderId="14" xfId="2" applyFont="1" applyBorder="1"/>
    <xf numFmtId="44" fontId="3" fillId="0" borderId="15" xfId="2" applyFont="1" applyBorder="1"/>
    <xf numFmtId="0" fontId="3" fillId="0" borderId="0" xfId="0" applyFont="1" applyAlignment="1">
      <alignment wrapText="1"/>
    </xf>
    <xf numFmtId="44" fontId="8" fillId="4" borderId="11" xfId="1" applyFont="1" applyFill="1" applyBorder="1"/>
    <xf numFmtId="44" fontId="3" fillId="4" borderId="11" xfId="2" applyFont="1" applyFill="1" applyBorder="1"/>
    <xf numFmtId="44" fontId="0" fillId="0" borderId="11" xfId="1" applyFont="1" applyBorder="1"/>
    <xf numFmtId="0" fontId="3" fillId="4" borderId="11" xfId="0" applyFont="1" applyFill="1" applyBorder="1"/>
    <xf numFmtId="0" fontId="3" fillId="0" borderId="11" xfId="0" applyFont="1" applyFill="1" applyBorder="1"/>
    <xf numFmtId="0" fontId="4" fillId="0" borderId="0" xfId="0" applyFont="1" applyFill="1"/>
    <xf numFmtId="0" fontId="9" fillId="3" borderId="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0" xfId="0" applyFont="1" applyBorder="1"/>
    <xf numFmtId="0" fontId="3" fillId="0" borderId="17" xfId="0" applyFont="1" applyBorder="1" applyAlignment="1">
      <alignment wrapText="1"/>
    </xf>
    <xf numFmtId="44" fontId="10" fillId="0" borderId="11" xfId="2" applyFont="1" applyBorder="1"/>
    <xf numFmtId="0" fontId="3" fillId="0" borderId="17" xfId="0" applyFont="1" applyFill="1" applyBorder="1" applyAlignment="1">
      <alignment wrapText="1"/>
    </xf>
    <xf numFmtId="0" fontId="10" fillId="0" borderId="11" xfId="0" applyFont="1" applyFill="1" applyBorder="1"/>
    <xf numFmtId="44" fontId="10" fillId="0" borderId="11" xfId="2" applyFont="1" applyFill="1" applyBorder="1"/>
    <xf numFmtId="44" fontId="10" fillId="0" borderId="11" xfId="0" applyNumberFormat="1" applyFont="1" applyFill="1" applyBorder="1"/>
    <xf numFmtId="0" fontId="3" fillId="0" borderId="1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44" fontId="0" fillId="0" borderId="15" xfId="2" applyFont="1" applyBorder="1"/>
    <xf numFmtId="0" fontId="3" fillId="0" borderId="18" xfId="0" applyFont="1" applyFill="1" applyBorder="1" applyAlignment="1">
      <alignment wrapText="1"/>
    </xf>
    <xf numFmtId="44" fontId="3" fillId="0" borderId="18" xfId="2" applyFont="1" applyFill="1" applyBorder="1"/>
    <xf numFmtId="44" fontId="3" fillId="0" borderId="18" xfId="0" applyNumberFormat="1" applyFont="1" applyFill="1" applyBorder="1"/>
    <xf numFmtId="0" fontId="7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Euro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topLeftCell="A109" workbookViewId="0">
      <selection activeCell="L130" sqref="L130"/>
    </sheetView>
  </sheetViews>
  <sheetFormatPr baseColWidth="10" defaultRowHeight="12" x14ac:dyDescent="0.2"/>
  <cols>
    <col min="1" max="1" width="17.28515625" style="1" customWidth="1"/>
    <col min="2" max="2" width="15" style="1" customWidth="1"/>
    <col min="3" max="3" width="15.5703125" style="1" customWidth="1"/>
    <col min="4" max="4" width="14.140625" style="1" customWidth="1"/>
    <col min="5" max="5" width="13.85546875" style="1" customWidth="1"/>
    <col min="6" max="6" width="12.7109375" style="1" customWidth="1"/>
    <col min="7" max="7" width="13.7109375" style="1" customWidth="1"/>
    <col min="8" max="8" width="13.85546875" style="1" customWidth="1"/>
    <col min="9" max="9" width="12.7109375" style="1" customWidth="1"/>
    <col min="10" max="10" width="14" style="1" customWidth="1"/>
    <col min="11" max="11" width="14.140625" style="1" customWidth="1"/>
    <col min="12" max="12" width="14.7109375" style="1" customWidth="1"/>
    <col min="13" max="13" width="22.5703125" style="1" customWidth="1"/>
    <col min="14" max="16" width="11.42578125" style="2"/>
    <col min="17" max="256" width="11.42578125" style="1"/>
    <col min="257" max="257" width="17.28515625" style="1" customWidth="1"/>
    <col min="258" max="258" width="15" style="1" customWidth="1"/>
    <col min="259" max="259" width="15.5703125" style="1" customWidth="1"/>
    <col min="260" max="260" width="14.140625" style="1" customWidth="1"/>
    <col min="261" max="261" width="13.85546875" style="1" customWidth="1"/>
    <col min="262" max="262" width="12.7109375" style="1" customWidth="1"/>
    <col min="263" max="263" width="13.7109375" style="1" customWidth="1"/>
    <col min="264" max="264" width="13.85546875" style="1" customWidth="1"/>
    <col min="265" max="265" width="12.7109375" style="1" customWidth="1"/>
    <col min="266" max="266" width="14" style="1" customWidth="1"/>
    <col min="267" max="267" width="14.140625" style="1" customWidth="1"/>
    <col min="268" max="268" width="14.7109375" style="1" customWidth="1"/>
    <col min="269" max="269" width="22.5703125" style="1" customWidth="1"/>
    <col min="270" max="512" width="11.42578125" style="1"/>
    <col min="513" max="513" width="17.28515625" style="1" customWidth="1"/>
    <col min="514" max="514" width="15" style="1" customWidth="1"/>
    <col min="515" max="515" width="15.5703125" style="1" customWidth="1"/>
    <col min="516" max="516" width="14.140625" style="1" customWidth="1"/>
    <col min="517" max="517" width="13.85546875" style="1" customWidth="1"/>
    <col min="518" max="518" width="12.7109375" style="1" customWidth="1"/>
    <col min="519" max="519" width="13.7109375" style="1" customWidth="1"/>
    <col min="520" max="520" width="13.85546875" style="1" customWidth="1"/>
    <col min="521" max="521" width="12.7109375" style="1" customWidth="1"/>
    <col min="522" max="522" width="14" style="1" customWidth="1"/>
    <col min="523" max="523" width="14.140625" style="1" customWidth="1"/>
    <col min="524" max="524" width="14.7109375" style="1" customWidth="1"/>
    <col min="525" max="525" width="22.5703125" style="1" customWidth="1"/>
    <col min="526" max="768" width="11.42578125" style="1"/>
    <col min="769" max="769" width="17.28515625" style="1" customWidth="1"/>
    <col min="770" max="770" width="15" style="1" customWidth="1"/>
    <col min="771" max="771" width="15.5703125" style="1" customWidth="1"/>
    <col min="772" max="772" width="14.140625" style="1" customWidth="1"/>
    <col min="773" max="773" width="13.85546875" style="1" customWidth="1"/>
    <col min="774" max="774" width="12.7109375" style="1" customWidth="1"/>
    <col min="775" max="775" width="13.7109375" style="1" customWidth="1"/>
    <col min="776" max="776" width="13.85546875" style="1" customWidth="1"/>
    <col min="777" max="777" width="12.7109375" style="1" customWidth="1"/>
    <col min="778" max="778" width="14" style="1" customWidth="1"/>
    <col min="779" max="779" width="14.140625" style="1" customWidth="1"/>
    <col min="780" max="780" width="14.7109375" style="1" customWidth="1"/>
    <col min="781" max="781" width="22.5703125" style="1" customWidth="1"/>
    <col min="782" max="1024" width="11.42578125" style="1"/>
    <col min="1025" max="1025" width="17.28515625" style="1" customWidth="1"/>
    <col min="1026" max="1026" width="15" style="1" customWidth="1"/>
    <col min="1027" max="1027" width="15.5703125" style="1" customWidth="1"/>
    <col min="1028" max="1028" width="14.140625" style="1" customWidth="1"/>
    <col min="1029" max="1029" width="13.85546875" style="1" customWidth="1"/>
    <col min="1030" max="1030" width="12.7109375" style="1" customWidth="1"/>
    <col min="1031" max="1031" width="13.7109375" style="1" customWidth="1"/>
    <col min="1032" max="1032" width="13.85546875" style="1" customWidth="1"/>
    <col min="1033" max="1033" width="12.7109375" style="1" customWidth="1"/>
    <col min="1034" max="1034" width="14" style="1" customWidth="1"/>
    <col min="1035" max="1035" width="14.140625" style="1" customWidth="1"/>
    <col min="1036" max="1036" width="14.7109375" style="1" customWidth="1"/>
    <col min="1037" max="1037" width="22.5703125" style="1" customWidth="1"/>
    <col min="1038" max="1280" width="11.42578125" style="1"/>
    <col min="1281" max="1281" width="17.28515625" style="1" customWidth="1"/>
    <col min="1282" max="1282" width="15" style="1" customWidth="1"/>
    <col min="1283" max="1283" width="15.5703125" style="1" customWidth="1"/>
    <col min="1284" max="1284" width="14.140625" style="1" customWidth="1"/>
    <col min="1285" max="1285" width="13.85546875" style="1" customWidth="1"/>
    <col min="1286" max="1286" width="12.7109375" style="1" customWidth="1"/>
    <col min="1287" max="1287" width="13.7109375" style="1" customWidth="1"/>
    <col min="1288" max="1288" width="13.85546875" style="1" customWidth="1"/>
    <col min="1289" max="1289" width="12.7109375" style="1" customWidth="1"/>
    <col min="1290" max="1290" width="14" style="1" customWidth="1"/>
    <col min="1291" max="1291" width="14.140625" style="1" customWidth="1"/>
    <col min="1292" max="1292" width="14.7109375" style="1" customWidth="1"/>
    <col min="1293" max="1293" width="22.5703125" style="1" customWidth="1"/>
    <col min="1294" max="1536" width="11.42578125" style="1"/>
    <col min="1537" max="1537" width="17.28515625" style="1" customWidth="1"/>
    <col min="1538" max="1538" width="15" style="1" customWidth="1"/>
    <col min="1539" max="1539" width="15.5703125" style="1" customWidth="1"/>
    <col min="1540" max="1540" width="14.140625" style="1" customWidth="1"/>
    <col min="1541" max="1541" width="13.85546875" style="1" customWidth="1"/>
    <col min="1542" max="1542" width="12.7109375" style="1" customWidth="1"/>
    <col min="1543" max="1543" width="13.7109375" style="1" customWidth="1"/>
    <col min="1544" max="1544" width="13.85546875" style="1" customWidth="1"/>
    <col min="1545" max="1545" width="12.7109375" style="1" customWidth="1"/>
    <col min="1546" max="1546" width="14" style="1" customWidth="1"/>
    <col min="1547" max="1547" width="14.140625" style="1" customWidth="1"/>
    <col min="1548" max="1548" width="14.7109375" style="1" customWidth="1"/>
    <col min="1549" max="1549" width="22.5703125" style="1" customWidth="1"/>
    <col min="1550" max="1792" width="11.42578125" style="1"/>
    <col min="1793" max="1793" width="17.28515625" style="1" customWidth="1"/>
    <col min="1794" max="1794" width="15" style="1" customWidth="1"/>
    <col min="1795" max="1795" width="15.5703125" style="1" customWidth="1"/>
    <col min="1796" max="1796" width="14.140625" style="1" customWidth="1"/>
    <col min="1797" max="1797" width="13.85546875" style="1" customWidth="1"/>
    <col min="1798" max="1798" width="12.7109375" style="1" customWidth="1"/>
    <col min="1799" max="1799" width="13.7109375" style="1" customWidth="1"/>
    <col min="1800" max="1800" width="13.85546875" style="1" customWidth="1"/>
    <col min="1801" max="1801" width="12.7109375" style="1" customWidth="1"/>
    <col min="1802" max="1802" width="14" style="1" customWidth="1"/>
    <col min="1803" max="1803" width="14.140625" style="1" customWidth="1"/>
    <col min="1804" max="1804" width="14.7109375" style="1" customWidth="1"/>
    <col min="1805" max="1805" width="22.5703125" style="1" customWidth="1"/>
    <col min="1806" max="2048" width="11.42578125" style="1"/>
    <col min="2049" max="2049" width="17.28515625" style="1" customWidth="1"/>
    <col min="2050" max="2050" width="15" style="1" customWidth="1"/>
    <col min="2051" max="2051" width="15.5703125" style="1" customWidth="1"/>
    <col min="2052" max="2052" width="14.140625" style="1" customWidth="1"/>
    <col min="2053" max="2053" width="13.85546875" style="1" customWidth="1"/>
    <col min="2054" max="2054" width="12.7109375" style="1" customWidth="1"/>
    <col min="2055" max="2055" width="13.7109375" style="1" customWidth="1"/>
    <col min="2056" max="2056" width="13.85546875" style="1" customWidth="1"/>
    <col min="2057" max="2057" width="12.7109375" style="1" customWidth="1"/>
    <col min="2058" max="2058" width="14" style="1" customWidth="1"/>
    <col min="2059" max="2059" width="14.140625" style="1" customWidth="1"/>
    <col min="2060" max="2060" width="14.7109375" style="1" customWidth="1"/>
    <col min="2061" max="2061" width="22.5703125" style="1" customWidth="1"/>
    <col min="2062" max="2304" width="11.42578125" style="1"/>
    <col min="2305" max="2305" width="17.28515625" style="1" customWidth="1"/>
    <col min="2306" max="2306" width="15" style="1" customWidth="1"/>
    <col min="2307" max="2307" width="15.5703125" style="1" customWidth="1"/>
    <col min="2308" max="2308" width="14.140625" style="1" customWidth="1"/>
    <col min="2309" max="2309" width="13.85546875" style="1" customWidth="1"/>
    <col min="2310" max="2310" width="12.7109375" style="1" customWidth="1"/>
    <col min="2311" max="2311" width="13.7109375" style="1" customWidth="1"/>
    <col min="2312" max="2312" width="13.85546875" style="1" customWidth="1"/>
    <col min="2313" max="2313" width="12.7109375" style="1" customWidth="1"/>
    <col min="2314" max="2314" width="14" style="1" customWidth="1"/>
    <col min="2315" max="2315" width="14.140625" style="1" customWidth="1"/>
    <col min="2316" max="2316" width="14.7109375" style="1" customWidth="1"/>
    <col min="2317" max="2317" width="22.5703125" style="1" customWidth="1"/>
    <col min="2318" max="2560" width="11.42578125" style="1"/>
    <col min="2561" max="2561" width="17.28515625" style="1" customWidth="1"/>
    <col min="2562" max="2562" width="15" style="1" customWidth="1"/>
    <col min="2563" max="2563" width="15.5703125" style="1" customWidth="1"/>
    <col min="2564" max="2564" width="14.140625" style="1" customWidth="1"/>
    <col min="2565" max="2565" width="13.85546875" style="1" customWidth="1"/>
    <col min="2566" max="2566" width="12.7109375" style="1" customWidth="1"/>
    <col min="2567" max="2567" width="13.7109375" style="1" customWidth="1"/>
    <col min="2568" max="2568" width="13.85546875" style="1" customWidth="1"/>
    <col min="2569" max="2569" width="12.7109375" style="1" customWidth="1"/>
    <col min="2570" max="2570" width="14" style="1" customWidth="1"/>
    <col min="2571" max="2571" width="14.140625" style="1" customWidth="1"/>
    <col min="2572" max="2572" width="14.7109375" style="1" customWidth="1"/>
    <col min="2573" max="2573" width="22.5703125" style="1" customWidth="1"/>
    <col min="2574" max="2816" width="11.42578125" style="1"/>
    <col min="2817" max="2817" width="17.28515625" style="1" customWidth="1"/>
    <col min="2818" max="2818" width="15" style="1" customWidth="1"/>
    <col min="2819" max="2819" width="15.5703125" style="1" customWidth="1"/>
    <col min="2820" max="2820" width="14.140625" style="1" customWidth="1"/>
    <col min="2821" max="2821" width="13.85546875" style="1" customWidth="1"/>
    <col min="2822" max="2822" width="12.7109375" style="1" customWidth="1"/>
    <col min="2823" max="2823" width="13.7109375" style="1" customWidth="1"/>
    <col min="2824" max="2824" width="13.85546875" style="1" customWidth="1"/>
    <col min="2825" max="2825" width="12.7109375" style="1" customWidth="1"/>
    <col min="2826" max="2826" width="14" style="1" customWidth="1"/>
    <col min="2827" max="2827" width="14.140625" style="1" customWidth="1"/>
    <col min="2828" max="2828" width="14.7109375" style="1" customWidth="1"/>
    <col min="2829" max="2829" width="22.5703125" style="1" customWidth="1"/>
    <col min="2830" max="3072" width="11.42578125" style="1"/>
    <col min="3073" max="3073" width="17.28515625" style="1" customWidth="1"/>
    <col min="3074" max="3074" width="15" style="1" customWidth="1"/>
    <col min="3075" max="3075" width="15.5703125" style="1" customWidth="1"/>
    <col min="3076" max="3076" width="14.140625" style="1" customWidth="1"/>
    <col min="3077" max="3077" width="13.85546875" style="1" customWidth="1"/>
    <col min="3078" max="3078" width="12.7109375" style="1" customWidth="1"/>
    <col min="3079" max="3079" width="13.7109375" style="1" customWidth="1"/>
    <col min="3080" max="3080" width="13.85546875" style="1" customWidth="1"/>
    <col min="3081" max="3081" width="12.7109375" style="1" customWidth="1"/>
    <col min="3082" max="3082" width="14" style="1" customWidth="1"/>
    <col min="3083" max="3083" width="14.140625" style="1" customWidth="1"/>
    <col min="3084" max="3084" width="14.7109375" style="1" customWidth="1"/>
    <col min="3085" max="3085" width="22.5703125" style="1" customWidth="1"/>
    <col min="3086" max="3328" width="11.42578125" style="1"/>
    <col min="3329" max="3329" width="17.28515625" style="1" customWidth="1"/>
    <col min="3330" max="3330" width="15" style="1" customWidth="1"/>
    <col min="3331" max="3331" width="15.5703125" style="1" customWidth="1"/>
    <col min="3332" max="3332" width="14.140625" style="1" customWidth="1"/>
    <col min="3333" max="3333" width="13.85546875" style="1" customWidth="1"/>
    <col min="3334" max="3334" width="12.7109375" style="1" customWidth="1"/>
    <col min="3335" max="3335" width="13.7109375" style="1" customWidth="1"/>
    <col min="3336" max="3336" width="13.85546875" style="1" customWidth="1"/>
    <col min="3337" max="3337" width="12.7109375" style="1" customWidth="1"/>
    <col min="3338" max="3338" width="14" style="1" customWidth="1"/>
    <col min="3339" max="3339" width="14.140625" style="1" customWidth="1"/>
    <col min="3340" max="3340" width="14.7109375" style="1" customWidth="1"/>
    <col min="3341" max="3341" width="22.5703125" style="1" customWidth="1"/>
    <col min="3342" max="3584" width="11.42578125" style="1"/>
    <col min="3585" max="3585" width="17.28515625" style="1" customWidth="1"/>
    <col min="3586" max="3586" width="15" style="1" customWidth="1"/>
    <col min="3587" max="3587" width="15.5703125" style="1" customWidth="1"/>
    <col min="3588" max="3588" width="14.140625" style="1" customWidth="1"/>
    <col min="3589" max="3589" width="13.85546875" style="1" customWidth="1"/>
    <col min="3590" max="3590" width="12.7109375" style="1" customWidth="1"/>
    <col min="3591" max="3591" width="13.7109375" style="1" customWidth="1"/>
    <col min="3592" max="3592" width="13.85546875" style="1" customWidth="1"/>
    <col min="3593" max="3593" width="12.7109375" style="1" customWidth="1"/>
    <col min="3594" max="3594" width="14" style="1" customWidth="1"/>
    <col min="3595" max="3595" width="14.140625" style="1" customWidth="1"/>
    <col min="3596" max="3596" width="14.7109375" style="1" customWidth="1"/>
    <col min="3597" max="3597" width="22.5703125" style="1" customWidth="1"/>
    <col min="3598" max="3840" width="11.42578125" style="1"/>
    <col min="3841" max="3841" width="17.28515625" style="1" customWidth="1"/>
    <col min="3842" max="3842" width="15" style="1" customWidth="1"/>
    <col min="3843" max="3843" width="15.5703125" style="1" customWidth="1"/>
    <col min="3844" max="3844" width="14.140625" style="1" customWidth="1"/>
    <col min="3845" max="3845" width="13.85546875" style="1" customWidth="1"/>
    <col min="3846" max="3846" width="12.7109375" style="1" customWidth="1"/>
    <col min="3847" max="3847" width="13.7109375" style="1" customWidth="1"/>
    <col min="3848" max="3848" width="13.85546875" style="1" customWidth="1"/>
    <col min="3849" max="3849" width="12.7109375" style="1" customWidth="1"/>
    <col min="3850" max="3850" width="14" style="1" customWidth="1"/>
    <col min="3851" max="3851" width="14.140625" style="1" customWidth="1"/>
    <col min="3852" max="3852" width="14.7109375" style="1" customWidth="1"/>
    <col min="3853" max="3853" width="22.5703125" style="1" customWidth="1"/>
    <col min="3854" max="4096" width="11.42578125" style="1"/>
    <col min="4097" max="4097" width="17.28515625" style="1" customWidth="1"/>
    <col min="4098" max="4098" width="15" style="1" customWidth="1"/>
    <col min="4099" max="4099" width="15.5703125" style="1" customWidth="1"/>
    <col min="4100" max="4100" width="14.140625" style="1" customWidth="1"/>
    <col min="4101" max="4101" width="13.85546875" style="1" customWidth="1"/>
    <col min="4102" max="4102" width="12.7109375" style="1" customWidth="1"/>
    <col min="4103" max="4103" width="13.7109375" style="1" customWidth="1"/>
    <col min="4104" max="4104" width="13.85546875" style="1" customWidth="1"/>
    <col min="4105" max="4105" width="12.7109375" style="1" customWidth="1"/>
    <col min="4106" max="4106" width="14" style="1" customWidth="1"/>
    <col min="4107" max="4107" width="14.140625" style="1" customWidth="1"/>
    <col min="4108" max="4108" width="14.7109375" style="1" customWidth="1"/>
    <col min="4109" max="4109" width="22.5703125" style="1" customWidth="1"/>
    <col min="4110" max="4352" width="11.42578125" style="1"/>
    <col min="4353" max="4353" width="17.28515625" style="1" customWidth="1"/>
    <col min="4354" max="4354" width="15" style="1" customWidth="1"/>
    <col min="4355" max="4355" width="15.5703125" style="1" customWidth="1"/>
    <col min="4356" max="4356" width="14.140625" style="1" customWidth="1"/>
    <col min="4357" max="4357" width="13.85546875" style="1" customWidth="1"/>
    <col min="4358" max="4358" width="12.7109375" style="1" customWidth="1"/>
    <col min="4359" max="4359" width="13.7109375" style="1" customWidth="1"/>
    <col min="4360" max="4360" width="13.85546875" style="1" customWidth="1"/>
    <col min="4361" max="4361" width="12.7109375" style="1" customWidth="1"/>
    <col min="4362" max="4362" width="14" style="1" customWidth="1"/>
    <col min="4363" max="4363" width="14.140625" style="1" customWidth="1"/>
    <col min="4364" max="4364" width="14.7109375" style="1" customWidth="1"/>
    <col min="4365" max="4365" width="22.5703125" style="1" customWidth="1"/>
    <col min="4366" max="4608" width="11.42578125" style="1"/>
    <col min="4609" max="4609" width="17.28515625" style="1" customWidth="1"/>
    <col min="4610" max="4610" width="15" style="1" customWidth="1"/>
    <col min="4611" max="4611" width="15.5703125" style="1" customWidth="1"/>
    <col min="4612" max="4612" width="14.140625" style="1" customWidth="1"/>
    <col min="4613" max="4613" width="13.85546875" style="1" customWidth="1"/>
    <col min="4614" max="4614" width="12.7109375" style="1" customWidth="1"/>
    <col min="4615" max="4615" width="13.7109375" style="1" customWidth="1"/>
    <col min="4616" max="4616" width="13.85546875" style="1" customWidth="1"/>
    <col min="4617" max="4617" width="12.7109375" style="1" customWidth="1"/>
    <col min="4618" max="4618" width="14" style="1" customWidth="1"/>
    <col min="4619" max="4619" width="14.140625" style="1" customWidth="1"/>
    <col min="4620" max="4620" width="14.7109375" style="1" customWidth="1"/>
    <col min="4621" max="4621" width="22.5703125" style="1" customWidth="1"/>
    <col min="4622" max="4864" width="11.42578125" style="1"/>
    <col min="4865" max="4865" width="17.28515625" style="1" customWidth="1"/>
    <col min="4866" max="4866" width="15" style="1" customWidth="1"/>
    <col min="4867" max="4867" width="15.5703125" style="1" customWidth="1"/>
    <col min="4868" max="4868" width="14.140625" style="1" customWidth="1"/>
    <col min="4869" max="4869" width="13.85546875" style="1" customWidth="1"/>
    <col min="4870" max="4870" width="12.7109375" style="1" customWidth="1"/>
    <col min="4871" max="4871" width="13.7109375" style="1" customWidth="1"/>
    <col min="4872" max="4872" width="13.85546875" style="1" customWidth="1"/>
    <col min="4873" max="4873" width="12.7109375" style="1" customWidth="1"/>
    <col min="4874" max="4874" width="14" style="1" customWidth="1"/>
    <col min="4875" max="4875" width="14.140625" style="1" customWidth="1"/>
    <col min="4876" max="4876" width="14.7109375" style="1" customWidth="1"/>
    <col min="4877" max="4877" width="22.5703125" style="1" customWidth="1"/>
    <col min="4878" max="5120" width="11.42578125" style="1"/>
    <col min="5121" max="5121" width="17.28515625" style="1" customWidth="1"/>
    <col min="5122" max="5122" width="15" style="1" customWidth="1"/>
    <col min="5123" max="5123" width="15.5703125" style="1" customWidth="1"/>
    <col min="5124" max="5124" width="14.140625" style="1" customWidth="1"/>
    <col min="5125" max="5125" width="13.85546875" style="1" customWidth="1"/>
    <col min="5126" max="5126" width="12.7109375" style="1" customWidth="1"/>
    <col min="5127" max="5127" width="13.7109375" style="1" customWidth="1"/>
    <col min="5128" max="5128" width="13.85546875" style="1" customWidth="1"/>
    <col min="5129" max="5129" width="12.7109375" style="1" customWidth="1"/>
    <col min="5130" max="5130" width="14" style="1" customWidth="1"/>
    <col min="5131" max="5131" width="14.140625" style="1" customWidth="1"/>
    <col min="5132" max="5132" width="14.7109375" style="1" customWidth="1"/>
    <col min="5133" max="5133" width="22.5703125" style="1" customWidth="1"/>
    <col min="5134" max="5376" width="11.42578125" style="1"/>
    <col min="5377" max="5377" width="17.28515625" style="1" customWidth="1"/>
    <col min="5378" max="5378" width="15" style="1" customWidth="1"/>
    <col min="5379" max="5379" width="15.5703125" style="1" customWidth="1"/>
    <col min="5380" max="5380" width="14.140625" style="1" customWidth="1"/>
    <col min="5381" max="5381" width="13.85546875" style="1" customWidth="1"/>
    <col min="5382" max="5382" width="12.7109375" style="1" customWidth="1"/>
    <col min="5383" max="5383" width="13.7109375" style="1" customWidth="1"/>
    <col min="5384" max="5384" width="13.85546875" style="1" customWidth="1"/>
    <col min="5385" max="5385" width="12.7109375" style="1" customWidth="1"/>
    <col min="5386" max="5386" width="14" style="1" customWidth="1"/>
    <col min="5387" max="5387" width="14.140625" style="1" customWidth="1"/>
    <col min="5388" max="5388" width="14.7109375" style="1" customWidth="1"/>
    <col min="5389" max="5389" width="22.5703125" style="1" customWidth="1"/>
    <col min="5390" max="5632" width="11.42578125" style="1"/>
    <col min="5633" max="5633" width="17.28515625" style="1" customWidth="1"/>
    <col min="5634" max="5634" width="15" style="1" customWidth="1"/>
    <col min="5635" max="5635" width="15.5703125" style="1" customWidth="1"/>
    <col min="5636" max="5636" width="14.140625" style="1" customWidth="1"/>
    <col min="5637" max="5637" width="13.85546875" style="1" customWidth="1"/>
    <col min="5638" max="5638" width="12.7109375" style="1" customWidth="1"/>
    <col min="5639" max="5639" width="13.7109375" style="1" customWidth="1"/>
    <col min="5640" max="5640" width="13.85546875" style="1" customWidth="1"/>
    <col min="5641" max="5641" width="12.7109375" style="1" customWidth="1"/>
    <col min="5642" max="5642" width="14" style="1" customWidth="1"/>
    <col min="5643" max="5643" width="14.140625" style="1" customWidth="1"/>
    <col min="5644" max="5644" width="14.7109375" style="1" customWidth="1"/>
    <col min="5645" max="5645" width="22.5703125" style="1" customWidth="1"/>
    <col min="5646" max="5888" width="11.42578125" style="1"/>
    <col min="5889" max="5889" width="17.28515625" style="1" customWidth="1"/>
    <col min="5890" max="5890" width="15" style="1" customWidth="1"/>
    <col min="5891" max="5891" width="15.5703125" style="1" customWidth="1"/>
    <col min="5892" max="5892" width="14.140625" style="1" customWidth="1"/>
    <col min="5893" max="5893" width="13.85546875" style="1" customWidth="1"/>
    <col min="5894" max="5894" width="12.7109375" style="1" customWidth="1"/>
    <col min="5895" max="5895" width="13.7109375" style="1" customWidth="1"/>
    <col min="5896" max="5896" width="13.85546875" style="1" customWidth="1"/>
    <col min="5897" max="5897" width="12.7109375" style="1" customWidth="1"/>
    <col min="5898" max="5898" width="14" style="1" customWidth="1"/>
    <col min="5899" max="5899" width="14.140625" style="1" customWidth="1"/>
    <col min="5900" max="5900" width="14.7109375" style="1" customWidth="1"/>
    <col min="5901" max="5901" width="22.5703125" style="1" customWidth="1"/>
    <col min="5902" max="6144" width="11.42578125" style="1"/>
    <col min="6145" max="6145" width="17.28515625" style="1" customWidth="1"/>
    <col min="6146" max="6146" width="15" style="1" customWidth="1"/>
    <col min="6147" max="6147" width="15.5703125" style="1" customWidth="1"/>
    <col min="6148" max="6148" width="14.140625" style="1" customWidth="1"/>
    <col min="6149" max="6149" width="13.85546875" style="1" customWidth="1"/>
    <col min="6150" max="6150" width="12.7109375" style="1" customWidth="1"/>
    <col min="6151" max="6151" width="13.7109375" style="1" customWidth="1"/>
    <col min="6152" max="6152" width="13.85546875" style="1" customWidth="1"/>
    <col min="6153" max="6153" width="12.7109375" style="1" customWidth="1"/>
    <col min="6154" max="6154" width="14" style="1" customWidth="1"/>
    <col min="6155" max="6155" width="14.140625" style="1" customWidth="1"/>
    <col min="6156" max="6156" width="14.7109375" style="1" customWidth="1"/>
    <col min="6157" max="6157" width="22.5703125" style="1" customWidth="1"/>
    <col min="6158" max="6400" width="11.42578125" style="1"/>
    <col min="6401" max="6401" width="17.28515625" style="1" customWidth="1"/>
    <col min="6402" max="6402" width="15" style="1" customWidth="1"/>
    <col min="6403" max="6403" width="15.5703125" style="1" customWidth="1"/>
    <col min="6404" max="6404" width="14.140625" style="1" customWidth="1"/>
    <col min="6405" max="6405" width="13.85546875" style="1" customWidth="1"/>
    <col min="6406" max="6406" width="12.7109375" style="1" customWidth="1"/>
    <col min="6407" max="6407" width="13.7109375" style="1" customWidth="1"/>
    <col min="6408" max="6408" width="13.85546875" style="1" customWidth="1"/>
    <col min="6409" max="6409" width="12.7109375" style="1" customWidth="1"/>
    <col min="6410" max="6410" width="14" style="1" customWidth="1"/>
    <col min="6411" max="6411" width="14.140625" style="1" customWidth="1"/>
    <col min="6412" max="6412" width="14.7109375" style="1" customWidth="1"/>
    <col min="6413" max="6413" width="22.5703125" style="1" customWidth="1"/>
    <col min="6414" max="6656" width="11.42578125" style="1"/>
    <col min="6657" max="6657" width="17.28515625" style="1" customWidth="1"/>
    <col min="6658" max="6658" width="15" style="1" customWidth="1"/>
    <col min="6659" max="6659" width="15.5703125" style="1" customWidth="1"/>
    <col min="6660" max="6660" width="14.140625" style="1" customWidth="1"/>
    <col min="6661" max="6661" width="13.85546875" style="1" customWidth="1"/>
    <col min="6662" max="6662" width="12.7109375" style="1" customWidth="1"/>
    <col min="6663" max="6663" width="13.7109375" style="1" customWidth="1"/>
    <col min="6664" max="6664" width="13.85546875" style="1" customWidth="1"/>
    <col min="6665" max="6665" width="12.7109375" style="1" customWidth="1"/>
    <col min="6666" max="6666" width="14" style="1" customWidth="1"/>
    <col min="6667" max="6667" width="14.140625" style="1" customWidth="1"/>
    <col min="6668" max="6668" width="14.7109375" style="1" customWidth="1"/>
    <col min="6669" max="6669" width="22.5703125" style="1" customWidth="1"/>
    <col min="6670" max="6912" width="11.42578125" style="1"/>
    <col min="6913" max="6913" width="17.28515625" style="1" customWidth="1"/>
    <col min="6914" max="6914" width="15" style="1" customWidth="1"/>
    <col min="6915" max="6915" width="15.5703125" style="1" customWidth="1"/>
    <col min="6916" max="6916" width="14.140625" style="1" customWidth="1"/>
    <col min="6917" max="6917" width="13.85546875" style="1" customWidth="1"/>
    <col min="6918" max="6918" width="12.7109375" style="1" customWidth="1"/>
    <col min="6919" max="6919" width="13.7109375" style="1" customWidth="1"/>
    <col min="6920" max="6920" width="13.85546875" style="1" customWidth="1"/>
    <col min="6921" max="6921" width="12.7109375" style="1" customWidth="1"/>
    <col min="6922" max="6922" width="14" style="1" customWidth="1"/>
    <col min="6923" max="6923" width="14.140625" style="1" customWidth="1"/>
    <col min="6924" max="6924" width="14.7109375" style="1" customWidth="1"/>
    <col min="6925" max="6925" width="22.5703125" style="1" customWidth="1"/>
    <col min="6926" max="7168" width="11.42578125" style="1"/>
    <col min="7169" max="7169" width="17.28515625" style="1" customWidth="1"/>
    <col min="7170" max="7170" width="15" style="1" customWidth="1"/>
    <col min="7171" max="7171" width="15.5703125" style="1" customWidth="1"/>
    <col min="7172" max="7172" width="14.140625" style="1" customWidth="1"/>
    <col min="7173" max="7173" width="13.85546875" style="1" customWidth="1"/>
    <col min="7174" max="7174" width="12.7109375" style="1" customWidth="1"/>
    <col min="7175" max="7175" width="13.7109375" style="1" customWidth="1"/>
    <col min="7176" max="7176" width="13.85546875" style="1" customWidth="1"/>
    <col min="7177" max="7177" width="12.7109375" style="1" customWidth="1"/>
    <col min="7178" max="7178" width="14" style="1" customWidth="1"/>
    <col min="7179" max="7179" width="14.140625" style="1" customWidth="1"/>
    <col min="7180" max="7180" width="14.7109375" style="1" customWidth="1"/>
    <col min="7181" max="7181" width="22.5703125" style="1" customWidth="1"/>
    <col min="7182" max="7424" width="11.42578125" style="1"/>
    <col min="7425" max="7425" width="17.28515625" style="1" customWidth="1"/>
    <col min="7426" max="7426" width="15" style="1" customWidth="1"/>
    <col min="7427" max="7427" width="15.5703125" style="1" customWidth="1"/>
    <col min="7428" max="7428" width="14.140625" style="1" customWidth="1"/>
    <col min="7429" max="7429" width="13.85546875" style="1" customWidth="1"/>
    <col min="7430" max="7430" width="12.7109375" style="1" customWidth="1"/>
    <col min="7431" max="7431" width="13.7109375" style="1" customWidth="1"/>
    <col min="7432" max="7432" width="13.85546875" style="1" customWidth="1"/>
    <col min="7433" max="7433" width="12.7109375" style="1" customWidth="1"/>
    <col min="7434" max="7434" width="14" style="1" customWidth="1"/>
    <col min="7435" max="7435" width="14.140625" style="1" customWidth="1"/>
    <col min="7436" max="7436" width="14.7109375" style="1" customWidth="1"/>
    <col min="7437" max="7437" width="22.5703125" style="1" customWidth="1"/>
    <col min="7438" max="7680" width="11.42578125" style="1"/>
    <col min="7681" max="7681" width="17.28515625" style="1" customWidth="1"/>
    <col min="7682" max="7682" width="15" style="1" customWidth="1"/>
    <col min="7683" max="7683" width="15.5703125" style="1" customWidth="1"/>
    <col min="7684" max="7684" width="14.140625" style="1" customWidth="1"/>
    <col min="7685" max="7685" width="13.85546875" style="1" customWidth="1"/>
    <col min="7686" max="7686" width="12.7109375" style="1" customWidth="1"/>
    <col min="7687" max="7687" width="13.7109375" style="1" customWidth="1"/>
    <col min="7688" max="7688" width="13.85546875" style="1" customWidth="1"/>
    <col min="7689" max="7689" width="12.7109375" style="1" customWidth="1"/>
    <col min="7690" max="7690" width="14" style="1" customWidth="1"/>
    <col min="7691" max="7691" width="14.140625" style="1" customWidth="1"/>
    <col min="7692" max="7692" width="14.7109375" style="1" customWidth="1"/>
    <col min="7693" max="7693" width="22.5703125" style="1" customWidth="1"/>
    <col min="7694" max="7936" width="11.42578125" style="1"/>
    <col min="7937" max="7937" width="17.28515625" style="1" customWidth="1"/>
    <col min="7938" max="7938" width="15" style="1" customWidth="1"/>
    <col min="7939" max="7939" width="15.5703125" style="1" customWidth="1"/>
    <col min="7940" max="7940" width="14.140625" style="1" customWidth="1"/>
    <col min="7941" max="7941" width="13.85546875" style="1" customWidth="1"/>
    <col min="7942" max="7942" width="12.7109375" style="1" customWidth="1"/>
    <col min="7943" max="7943" width="13.7109375" style="1" customWidth="1"/>
    <col min="7944" max="7944" width="13.85546875" style="1" customWidth="1"/>
    <col min="7945" max="7945" width="12.7109375" style="1" customWidth="1"/>
    <col min="7946" max="7946" width="14" style="1" customWidth="1"/>
    <col min="7947" max="7947" width="14.140625" style="1" customWidth="1"/>
    <col min="7948" max="7948" width="14.7109375" style="1" customWidth="1"/>
    <col min="7949" max="7949" width="22.5703125" style="1" customWidth="1"/>
    <col min="7950" max="8192" width="11.42578125" style="1"/>
    <col min="8193" max="8193" width="17.28515625" style="1" customWidth="1"/>
    <col min="8194" max="8194" width="15" style="1" customWidth="1"/>
    <col min="8195" max="8195" width="15.5703125" style="1" customWidth="1"/>
    <col min="8196" max="8196" width="14.140625" style="1" customWidth="1"/>
    <col min="8197" max="8197" width="13.85546875" style="1" customWidth="1"/>
    <col min="8198" max="8198" width="12.7109375" style="1" customWidth="1"/>
    <col min="8199" max="8199" width="13.7109375" style="1" customWidth="1"/>
    <col min="8200" max="8200" width="13.85546875" style="1" customWidth="1"/>
    <col min="8201" max="8201" width="12.7109375" style="1" customWidth="1"/>
    <col min="8202" max="8202" width="14" style="1" customWidth="1"/>
    <col min="8203" max="8203" width="14.140625" style="1" customWidth="1"/>
    <col min="8204" max="8204" width="14.7109375" style="1" customWidth="1"/>
    <col min="8205" max="8205" width="22.5703125" style="1" customWidth="1"/>
    <col min="8206" max="8448" width="11.42578125" style="1"/>
    <col min="8449" max="8449" width="17.28515625" style="1" customWidth="1"/>
    <col min="8450" max="8450" width="15" style="1" customWidth="1"/>
    <col min="8451" max="8451" width="15.5703125" style="1" customWidth="1"/>
    <col min="8452" max="8452" width="14.140625" style="1" customWidth="1"/>
    <col min="8453" max="8453" width="13.85546875" style="1" customWidth="1"/>
    <col min="8454" max="8454" width="12.7109375" style="1" customWidth="1"/>
    <col min="8455" max="8455" width="13.7109375" style="1" customWidth="1"/>
    <col min="8456" max="8456" width="13.85546875" style="1" customWidth="1"/>
    <col min="8457" max="8457" width="12.7109375" style="1" customWidth="1"/>
    <col min="8458" max="8458" width="14" style="1" customWidth="1"/>
    <col min="8459" max="8459" width="14.140625" style="1" customWidth="1"/>
    <col min="8460" max="8460" width="14.7109375" style="1" customWidth="1"/>
    <col min="8461" max="8461" width="22.5703125" style="1" customWidth="1"/>
    <col min="8462" max="8704" width="11.42578125" style="1"/>
    <col min="8705" max="8705" width="17.28515625" style="1" customWidth="1"/>
    <col min="8706" max="8706" width="15" style="1" customWidth="1"/>
    <col min="8707" max="8707" width="15.5703125" style="1" customWidth="1"/>
    <col min="8708" max="8708" width="14.140625" style="1" customWidth="1"/>
    <col min="8709" max="8709" width="13.85546875" style="1" customWidth="1"/>
    <col min="8710" max="8710" width="12.7109375" style="1" customWidth="1"/>
    <col min="8711" max="8711" width="13.7109375" style="1" customWidth="1"/>
    <col min="8712" max="8712" width="13.85546875" style="1" customWidth="1"/>
    <col min="8713" max="8713" width="12.7109375" style="1" customWidth="1"/>
    <col min="8714" max="8714" width="14" style="1" customWidth="1"/>
    <col min="8715" max="8715" width="14.140625" style="1" customWidth="1"/>
    <col min="8716" max="8716" width="14.7109375" style="1" customWidth="1"/>
    <col min="8717" max="8717" width="22.5703125" style="1" customWidth="1"/>
    <col min="8718" max="8960" width="11.42578125" style="1"/>
    <col min="8961" max="8961" width="17.28515625" style="1" customWidth="1"/>
    <col min="8962" max="8962" width="15" style="1" customWidth="1"/>
    <col min="8963" max="8963" width="15.5703125" style="1" customWidth="1"/>
    <col min="8964" max="8964" width="14.140625" style="1" customWidth="1"/>
    <col min="8965" max="8965" width="13.85546875" style="1" customWidth="1"/>
    <col min="8966" max="8966" width="12.7109375" style="1" customWidth="1"/>
    <col min="8967" max="8967" width="13.7109375" style="1" customWidth="1"/>
    <col min="8968" max="8968" width="13.85546875" style="1" customWidth="1"/>
    <col min="8969" max="8969" width="12.7109375" style="1" customWidth="1"/>
    <col min="8970" max="8970" width="14" style="1" customWidth="1"/>
    <col min="8971" max="8971" width="14.140625" style="1" customWidth="1"/>
    <col min="8972" max="8972" width="14.7109375" style="1" customWidth="1"/>
    <col min="8973" max="8973" width="22.5703125" style="1" customWidth="1"/>
    <col min="8974" max="9216" width="11.42578125" style="1"/>
    <col min="9217" max="9217" width="17.28515625" style="1" customWidth="1"/>
    <col min="9218" max="9218" width="15" style="1" customWidth="1"/>
    <col min="9219" max="9219" width="15.5703125" style="1" customWidth="1"/>
    <col min="9220" max="9220" width="14.140625" style="1" customWidth="1"/>
    <col min="9221" max="9221" width="13.85546875" style="1" customWidth="1"/>
    <col min="9222" max="9222" width="12.7109375" style="1" customWidth="1"/>
    <col min="9223" max="9223" width="13.7109375" style="1" customWidth="1"/>
    <col min="9224" max="9224" width="13.85546875" style="1" customWidth="1"/>
    <col min="9225" max="9225" width="12.7109375" style="1" customWidth="1"/>
    <col min="9226" max="9226" width="14" style="1" customWidth="1"/>
    <col min="9227" max="9227" width="14.140625" style="1" customWidth="1"/>
    <col min="9228" max="9228" width="14.7109375" style="1" customWidth="1"/>
    <col min="9229" max="9229" width="22.5703125" style="1" customWidth="1"/>
    <col min="9230" max="9472" width="11.42578125" style="1"/>
    <col min="9473" max="9473" width="17.28515625" style="1" customWidth="1"/>
    <col min="9474" max="9474" width="15" style="1" customWidth="1"/>
    <col min="9475" max="9475" width="15.5703125" style="1" customWidth="1"/>
    <col min="9476" max="9476" width="14.140625" style="1" customWidth="1"/>
    <col min="9477" max="9477" width="13.85546875" style="1" customWidth="1"/>
    <col min="9478" max="9478" width="12.7109375" style="1" customWidth="1"/>
    <col min="9479" max="9479" width="13.7109375" style="1" customWidth="1"/>
    <col min="9480" max="9480" width="13.85546875" style="1" customWidth="1"/>
    <col min="9481" max="9481" width="12.7109375" style="1" customWidth="1"/>
    <col min="9482" max="9482" width="14" style="1" customWidth="1"/>
    <col min="9483" max="9483" width="14.140625" style="1" customWidth="1"/>
    <col min="9484" max="9484" width="14.7109375" style="1" customWidth="1"/>
    <col min="9485" max="9485" width="22.5703125" style="1" customWidth="1"/>
    <col min="9486" max="9728" width="11.42578125" style="1"/>
    <col min="9729" max="9729" width="17.28515625" style="1" customWidth="1"/>
    <col min="9730" max="9730" width="15" style="1" customWidth="1"/>
    <col min="9731" max="9731" width="15.5703125" style="1" customWidth="1"/>
    <col min="9732" max="9732" width="14.140625" style="1" customWidth="1"/>
    <col min="9733" max="9733" width="13.85546875" style="1" customWidth="1"/>
    <col min="9734" max="9734" width="12.7109375" style="1" customWidth="1"/>
    <col min="9735" max="9735" width="13.7109375" style="1" customWidth="1"/>
    <col min="9736" max="9736" width="13.85546875" style="1" customWidth="1"/>
    <col min="9737" max="9737" width="12.7109375" style="1" customWidth="1"/>
    <col min="9738" max="9738" width="14" style="1" customWidth="1"/>
    <col min="9739" max="9739" width="14.140625" style="1" customWidth="1"/>
    <col min="9740" max="9740" width="14.7109375" style="1" customWidth="1"/>
    <col min="9741" max="9741" width="22.5703125" style="1" customWidth="1"/>
    <col min="9742" max="9984" width="11.42578125" style="1"/>
    <col min="9985" max="9985" width="17.28515625" style="1" customWidth="1"/>
    <col min="9986" max="9986" width="15" style="1" customWidth="1"/>
    <col min="9987" max="9987" width="15.5703125" style="1" customWidth="1"/>
    <col min="9988" max="9988" width="14.140625" style="1" customWidth="1"/>
    <col min="9989" max="9989" width="13.85546875" style="1" customWidth="1"/>
    <col min="9990" max="9990" width="12.7109375" style="1" customWidth="1"/>
    <col min="9991" max="9991" width="13.7109375" style="1" customWidth="1"/>
    <col min="9992" max="9992" width="13.85546875" style="1" customWidth="1"/>
    <col min="9993" max="9993" width="12.7109375" style="1" customWidth="1"/>
    <col min="9994" max="9994" width="14" style="1" customWidth="1"/>
    <col min="9995" max="9995" width="14.140625" style="1" customWidth="1"/>
    <col min="9996" max="9996" width="14.7109375" style="1" customWidth="1"/>
    <col min="9997" max="9997" width="22.5703125" style="1" customWidth="1"/>
    <col min="9998" max="10240" width="11.42578125" style="1"/>
    <col min="10241" max="10241" width="17.28515625" style="1" customWidth="1"/>
    <col min="10242" max="10242" width="15" style="1" customWidth="1"/>
    <col min="10243" max="10243" width="15.5703125" style="1" customWidth="1"/>
    <col min="10244" max="10244" width="14.140625" style="1" customWidth="1"/>
    <col min="10245" max="10245" width="13.85546875" style="1" customWidth="1"/>
    <col min="10246" max="10246" width="12.7109375" style="1" customWidth="1"/>
    <col min="10247" max="10247" width="13.7109375" style="1" customWidth="1"/>
    <col min="10248" max="10248" width="13.85546875" style="1" customWidth="1"/>
    <col min="10249" max="10249" width="12.7109375" style="1" customWidth="1"/>
    <col min="10250" max="10250" width="14" style="1" customWidth="1"/>
    <col min="10251" max="10251" width="14.140625" style="1" customWidth="1"/>
    <col min="10252" max="10252" width="14.7109375" style="1" customWidth="1"/>
    <col min="10253" max="10253" width="22.5703125" style="1" customWidth="1"/>
    <col min="10254" max="10496" width="11.42578125" style="1"/>
    <col min="10497" max="10497" width="17.28515625" style="1" customWidth="1"/>
    <col min="10498" max="10498" width="15" style="1" customWidth="1"/>
    <col min="10499" max="10499" width="15.5703125" style="1" customWidth="1"/>
    <col min="10500" max="10500" width="14.140625" style="1" customWidth="1"/>
    <col min="10501" max="10501" width="13.85546875" style="1" customWidth="1"/>
    <col min="10502" max="10502" width="12.7109375" style="1" customWidth="1"/>
    <col min="10503" max="10503" width="13.7109375" style="1" customWidth="1"/>
    <col min="10504" max="10504" width="13.85546875" style="1" customWidth="1"/>
    <col min="10505" max="10505" width="12.7109375" style="1" customWidth="1"/>
    <col min="10506" max="10506" width="14" style="1" customWidth="1"/>
    <col min="10507" max="10507" width="14.140625" style="1" customWidth="1"/>
    <col min="10508" max="10508" width="14.7109375" style="1" customWidth="1"/>
    <col min="10509" max="10509" width="22.5703125" style="1" customWidth="1"/>
    <col min="10510" max="10752" width="11.42578125" style="1"/>
    <col min="10753" max="10753" width="17.28515625" style="1" customWidth="1"/>
    <col min="10754" max="10754" width="15" style="1" customWidth="1"/>
    <col min="10755" max="10755" width="15.5703125" style="1" customWidth="1"/>
    <col min="10756" max="10756" width="14.140625" style="1" customWidth="1"/>
    <col min="10757" max="10757" width="13.85546875" style="1" customWidth="1"/>
    <col min="10758" max="10758" width="12.7109375" style="1" customWidth="1"/>
    <col min="10759" max="10759" width="13.7109375" style="1" customWidth="1"/>
    <col min="10760" max="10760" width="13.85546875" style="1" customWidth="1"/>
    <col min="10761" max="10761" width="12.7109375" style="1" customWidth="1"/>
    <col min="10762" max="10762" width="14" style="1" customWidth="1"/>
    <col min="10763" max="10763" width="14.140625" style="1" customWidth="1"/>
    <col min="10764" max="10764" width="14.7109375" style="1" customWidth="1"/>
    <col min="10765" max="10765" width="22.5703125" style="1" customWidth="1"/>
    <col min="10766" max="11008" width="11.42578125" style="1"/>
    <col min="11009" max="11009" width="17.28515625" style="1" customWidth="1"/>
    <col min="11010" max="11010" width="15" style="1" customWidth="1"/>
    <col min="11011" max="11011" width="15.5703125" style="1" customWidth="1"/>
    <col min="11012" max="11012" width="14.140625" style="1" customWidth="1"/>
    <col min="11013" max="11013" width="13.85546875" style="1" customWidth="1"/>
    <col min="11014" max="11014" width="12.7109375" style="1" customWidth="1"/>
    <col min="11015" max="11015" width="13.7109375" style="1" customWidth="1"/>
    <col min="11016" max="11016" width="13.85546875" style="1" customWidth="1"/>
    <col min="11017" max="11017" width="12.7109375" style="1" customWidth="1"/>
    <col min="11018" max="11018" width="14" style="1" customWidth="1"/>
    <col min="11019" max="11019" width="14.140625" style="1" customWidth="1"/>
    <col min="11020" max="11020" width="14.7109375" style="1" customWidth="1"/>
    <col min="11021" max="11021" width="22.5703125" style="1" customWidth="1"/>
    <col min="11022" max="11264" width="11.42578125" style="1"/>
    <col min="11265" max="11265" width="17.28515625" style="1" customWidth="1"/>
    <col min="11266" max="11266" width="15" style="1" customWidth="1"/>
    <col min="11267" max="11267" width="15.5703125" style="1" customWidth="1"/>
    <col min="11268" max="11268" width="14.140625" style="1" customWidth="1"/>
    <col min="11269" max="11269" width="13.85546875" style="1" customWidth="1"/>
    <col min="11270" max="11270" width="12.7109375" style="1" customWidth="1"/>
    <col min="11271" max="11271" width="13.7109375" style="1" customWidth="1"/>
    <col min="11272" max="11272" width="13.85546875" style="1" customWidth="1"/>
    <col min="11273" max="11273" width="12.7109375" style="1" customWidth="1"/>
    <col min="11274" max="11274" width="14" style="1" customWidth="1"/>
    <col min="11275" max="11275" width="14.140625" style="1" customWidth="1"/>
    <col min="11276" max="11276" width="14.7109375" style="1" customWidth="1"/>
    <col min="11277" max="11277" width="22.5703125" style="1" customWidth="1"/>
    <col min="11278" max="11520" width="11.42578125" style="1"/>
    <col min="11521" max="11521" width="17.28515625" style="1" customWidth="1"/>
    <col min="11522" max="11522" width="15" style="1" customWidth="1"/>
    <col min="11523" max="11523" width="15.5703125" style="1" customWidth="1"/>
    <col min="11524" max="11524" width="14.140625" style="1" customWidth="1"/>
    <col min="11525" max="11525" width="13.85546875" style="1" customWidth="1"/>
    <col min="11526" max="11526" width="12.7109375" style="1" customWidth="1"/>
    <col min="11527" max="11527" width="13.7109375" style="1" customWidth="1"/>
    <col min="11528" max="11528" width="13.85546875" style="1" customWidth="1"/>
    <col min="11529" max="11529" width="12.7109375" style="1" customWidth="1"/>
    <col min="11530" max="11530" width="14" style="1" customWidth="1"/>
    <col min="11531" max="11531" width="14.140625" style="1" customWidth="1"/>
    <col min="11532" max="11532" width="14.7109375" style="1" customWidth="1"/>
    <col min="11533" max="11533" width="22.5703125" style="1" customWidth="1"/>
    <col min="11534" max="11776" width="11.42578125" style="1"/>
    <col min="11777" max="11777" width="17.28515625" style="1" customWidth="1"/>
    <col min="11778" max="11778" width="15" style="1" customWidth="1"/>
    <col min="11779" max="11779" width="15.5703125" style="1" customWidth="1"/>
    <col min="11780" max="11780" width="14.140625" style="1" customWidth="1"/>
    <col min="11781" max="11781" width="13.85546875" style="1" customWidth="1"/>
    <col min="11782" max="11782" width="12.7109375" style="1" customWidth="1"/>
    <col min="11783" max="11783" width="13.7109375" style="1" customWidth="1"/>
    <col min="11784" max="11784" width="13.85546875" style="1" customWidth="1"/>
    <col min="11785" max="11785" width="12.7109375" style="1" customWidth="1"/>
    <col min="11786" max="11786" width="14" style="1" customWidth="1"/>
    <col min="11787" max="11787" width="14.140625" style="1" customWidth="1"/>
    <col min="11788" max="11788" width="14.7109375" style="1" customWidth="1"/>
    <col min="11789" max="11789" width="22.5703125" style="1" customWidth="1"/>
    <col min="11790" max="12032" width="11.42578125" style="1"/>
    <col min="12033" max="12033" width="17.28515625" style="1" customWidth="1"/>
    <col min="12034" max="12034" width="15" style="1" customWidth="1"/>
    <col min="12035" max="12035" width="15.5703125" style="1" customWidth="1"/>
    <col min="12036" max="12036" width="14.140625" style="1" customWidth="1"/>
    <col min="12037" max="12037" width="13.85546875" style="1" customWidth="1"/>
    <col min="12038" max="12038" width="12.7109375" style="1" customWidth="1"/>
    <col min="12039" max="12039" width="13.7109375" style="1" customWidth="1"/>
    <col min="12040" max="12040" width="13.85546875" style="1" customWidth="1"/>
    <col min="12041" max="12041" width="12.7109375" style="1" customWidth="1"/>
    <col min="12042" max="12042" width="14" style="1" customWidth="1"/>
    <col min="12043" max="12043" width="14.140625" style="1" customWidth="1"/>
    <col min="12044" max="12044" width="14.7109375" style="1" customWidth="1"/>
    <col min="12045" max="12045" width="22.5703125" style="1" customWidth="1"/>
    <col min="12046" max="12288" width="11.42578125" style="1"/>
    <col min="12289" max="12289" width="17.28515625" style="1" customWidth="1"/>
    <col min="12290" max="12290" width="15" style="1" customWidth="1"/>
    <col min="12291" max="12291" width="15.5703125" style="1" customWidth="1"/>
    <col min="12292" max="12292" width="14.140625" style="1" customWidth="1"/>
    <col min="12293" max="12293" width="13.85546875" style="1" customWidth="1"/>
    <col min="12294" max="12294" width="12.7109375" style="1" customWidth="1"/>
    <col min="12295" max="12295" width="13.7109375" style="1" customWidth="1"/>
    <col min="12296" max="12296" width="13.85546875" style="1" customWidth="1"/>
    <col min="12297" max="12297" width="12.7109375" style="1" customWidth="1"/>
    <col min="12298" max="12298" width="14" style="1" customWidth="1"/>
    <col min="12299" max="12299" width="14.140625" style="1" customWidth="1"/>
    <col min="12300" max="12300" width="14.7109375" style="1" customWidth="1"/>
    <col min="12301" max="12301" width="22.5703125" style="1" customWidth="1"/>
    <col min="12302" max="12544" width="11.42578125" style="1"/>
    <col min="12545" max="12545" width="17.28515625" style="1" customWidth="1"/>
    <col min="12546" max="12546" width="15" style="1" customWidth="1"/>
    <col min="12547" max="12547" width="15.5703125" style="1" customWidth="1"/>
    <col min="12548" max="12548" width="14.140625" style="1" customWidth="1"/>
    <col min="12549" max="12549" width="13.85546875" style="1" customWidth="1"/>
    <col min="12550" max="12550" width="12.7109375" style="1" customWidth="1"/>
    <col min="12551" max="12551" width="13.7109375" style="1" customWidth="1"/>
    <col min="12552" max="12552" width="13.85546875" style="1" customWidth="1"/>
    <col min="12553" max="12553" width="12.7109375" style="1" customWidth="1"/>
    <col min="12554" max="12554" width="14" style="1" customWidth="1"/>
    <col min="12555" max="12555" width="14.140625" style="1" customWidth="1"/>
    <col min="12556" max="12556" width="14.7109375" style="1" customWidth="1"/>
    <col min="12557" max="12557" width="22.5703125" style="1" customWidth="1"/>
    <col min="12558" max="12800" width="11.42578125" style="1"/>
    <col min="12801" max="12801" width="17.28515625" style="1" customWidth="1"/>
    <col min="12802" max="12802" width="15" style="1" customWidth="1"/>
    <col min="12803" max="12803" width="15.5703125" style="1" customWidth="1"/>
    <col min="12804" max="12804" width="14.140625" style="1" customWidth="1"/>
    <col min="12805" max="12805" width="13.85546875" style="1" customWidth="1"/>
    <col min="12806" max="12806" width="12.7109375" style="1" customWidth="1"/>
    <col min="12807" max="12807" width="13.7109375" style="1" customWidth="1"/>
    <col min="12808" max="12808" width="13.85546875" style="1" customWidth="1"/>
    <col min="12809" max="12809" width="12.7109375" style="1" customWidth="1"/>
    <col min="12810" max="12810" width="14" style="1" customWidth="1"/>
    <col min="12811" max="12811" width="14.140625" style="1" customWidth="1"/>
    <col min="12812" max="12812" width="14.7109375" style="1" customWidth="1"/>
    <col min="12813" max="12813" width="22.5703125" style="1" customWidth="1"/>
    <col min="12814" max="13056" width="11.42578125" style="1"/>
    <col min="13057" max="13057" width="17.28515625" style="1" customWidth="1"/>
    <col min="13058" max="13058" width="15" style="1" customWidth="1"/>
    <col min="13059" max="13059" width="15.5703125" style="1" customWidth="1"/>
    <col min="13060" max="13060" width="14.140625" style="1" customWidth="1"/>
    <col min="13061" max="13061" width="13.85546875" style="1" customWidth="1"/>
    <col min="13062" max="13062" width="12.7109375" style="1" customWidth="1"/>
    <col min="13063" max="13063" width="13.7109375" style="1" customWidth="1"/>
    <col min="13064" max="13064" width="13.85546875" style="1" customWidth="1"/>
    <col min="13065" max="13065" width="12.7109375" style="1" customWidth="1"/>
    <col min="13066" max="13066" width="14" style="1" customWidth="1"/>
    <col min="13067" max="13067" width="14.140625" style="1" customWidth="1"/>
    <col min="13068" max="13068" width="14.7109375" style="1" customWidth="1"/>
    <col min="13069" max="13069" width="22.5703125" style="1" customWidth="1"/>
    <col min="13070" max="13312" width="11.42578125" style="1"/>
    <col min="13313" max="13313" width="17.28515625" style="1" customWidth="1"/>
    <col min="13314" max="13314" width="15" style="1" customWidth="1"/>
    <col min="13315" max="13315" width="15.5703125" style="1" customWidth="1"/>
    <col min="13316" max="13316" width="14.140625" style="1" customWidth="1"/>
    <col min="13317" max="13317" width="13.85546875" style="1" customWidth="1"/>
    <col min="13318" max="13318" width="12.7109375" style="1" customWidth="1"/>
    <col min="13319" max="13319" width="13.7109375" style="1" customWidth="1"/>
    <col min="13320" max="13320" width="13.85546875" style="1" customWidth="1"/>
    <col min="13321" max="13321" width="12.7109375" style="1" customWidth="1"/>
    <col min="13322" max="13322" width="14" style="1" customWidth="1"/>
    <col min="13323" max="13323" width="14.140625" style="1" customWidth="1"/>
    <col min="13324" max="13324" width="14.7109375" style="1" customWidth="1"/>
    <col min="13325" max="13325" width="22.5703125" style="1" customWidth="1"/>
    <col min="13326" max="13568" width="11.42578125" style="1"/>
    <col min="13569" max="13569" width="17.28515625" style="1" customWidth="1"/>
    <col min="13570" max="13570" width="15" style="1" customWidth="1"/>
    <col min="13571" max="13571" width="15.5703125" style="1" customWidth="1"/>
    <col min="13572" max="13572" width="14.140625" style="1" customWidth="1"/>
    <col min="13573" max="13573" width="13.85546875" style="1" customWidth="1"/>
    <col min="13574" max="13574" width="12.7109375" style="1" customWidth="1"/>
    <col min="13575" max="13575" width="13.7109375" style="1" customWidth="1"/>
    <col min="13576" max="13576" width="13.85546875" style="1" customWidth="1"/>
    <col min="13577" max="13577" width="12.7109375" style="1" customWidth="1"/>
    <col min="13578" max="13578" width="14" style="1" customWidth="1"/>
    <col min="13579" max="13579" width="14.140625" style="1" customWidth="1"/>
    <col min="13580" max="13580" width="14.7109375" style="1" customWidth="1"/>
    <col min="13581" max="13581" width="22.5703125" style="1" customWidth="1"/>
    <col min="13582" max="13824" width="11.42578125" style="1"/>
    <col min="13825" max="13825" width="17.28515625" style="1" customWidth="1"/>
    <col min="13826" max="13826" width="15" style="1" customWidth="1"/>
    <col min="13827" max="13827" width="15.5703125" style="1" customWidth="1"/>
    <col min="13828" max="13828" width="14.140625" style="1" customWidth="1"/>
    <col min="13829" max="13829" width="13.85546875" style="1" customWidth="1"/>
    <col min="13830" max="13830" width="12.7109375" style="1" customWidth="1"/>
    <col min="13831" max="13831" width="13.7109375" style="1" customWidth="1"/>
    <col min="13832" max="13832" width="13.85546875" style="1" customWidth="1"/>
    <col min="13833" max="13833" width="12.7109375" style="1" customWidth="1"/>
    <col min="13834" max="13834" width="14" style="1" customWidth="1"/>
    <col min="13835" max="13835" width="14.140625" style="1" customWidth="1"/>
    <col min="13836" max="13836" width="14.7109375" style="1" customWidth="1"/>
    <col min="13837" max="13837" width="22.5703125" style="1" customWidth="1"/>
    <col min="13838" max="14080" width="11.42578125" style="1"/>
    <col min="14081" max="14081" width="17.28515625" style="1" customWidth="1"/>
    <col min="14082" max="14082" width="15" style="1" customWidth="1"/>
    <col min="14083" max="14083" width="15.5703125" style="1" customWidth="1"/>
    <col min="14084" max="14084" width="14.140625" style="1" customWidth="1"/>
    <col min="14085" max="14085" width="13.85546875" style="1" customWidth="1"/>
    <col min="14086" max="14086" width="12.7109375" style="1" customWidth="1"/>
    <col min="14087" max="14087" width="13.7109375" style="1" customWidth="1"/>
    <col min="14088" max="14088" width="13.85546875" style="1" customWidth="1"/>
    <col min="14089" max="14089" width="12.7109375" style="1" customWidth="1"/>
    <col min="14090" max="14090" width="14" style="1" customWidth="1"/>
    <col min="14091" max="14091" width="14.140625" style="1" customWidth="1"/>
    <col min="14092" max="14092" width="14.7109375" style="1" customWidth="1"/>
    <col min="14093" max="14093" width="22.5703125" style="1" customWidth="1"/>
    <col min="14094" max="14336" width="11.42578125" style="1"/>
    <col min="14337" max="14337" width="17.28515625" style="1" customWidth="1"/>
    <col min="14338" max="14338" width="15" style="1" customWidth="1"/>
    <col min="14339" max="14339" width="15.5703125" style="1" customWidth="1"/>
    <col min="14340" max="14340" width="14.140625" style="1" customWidth="1"/>
    <col min="14341" max="14341" width="13.85546875" style="1" customWidth="1"/>
    <col min="14342" max="14342" width="12.7109375" style="1" customWidth="1"/>
    <col min="14343" max="14343" width="13.7109375" style="1" customWidth="1"/>
    <col min="14344" max="14344" width="13.85546875" style="1" customWidth="1"/>
    <col min="14345" max="14345" width="12.7109375" style="1" customWidth="1"/>
    <col min="14346" max="14346" width="14" style="1" customWidth="1"/>
    <col min="14347" max="14347" width="14.140625" style="1" customWidth="1"/>
    <col min="14348" max="14348" width="14.7109375" style="1" customWidth="1"/>
    <col min="14349" max="14349" width="22.5703125" style="1" customWidth="1"/>
    <col min="14350" max="14592" width="11.42578125" style="1"/>
    <col min="14593" max="14593" width="17.28515625" style="1" customWidth="1"/>
    <col min="14594" max="14594" width="15" style="1" customWidth="1"/>
    <col min="14595" max="14595" width="15.5703125" style="1" customWidth="1"/>
    <col min="14596" max="14596" width="14.140625" style="1" customWidth="1"/>
    <col min="14597" max="14597" width="13.85546875" style="1" customWidth="1"/>
    <col min="14598" max="14598" width="12.7109375" style="1" customWidth="1"/>
    <col min="14599" max="14599" width="13.7109375" style="1" customWidth="1"/>
    <col min="14600" max="14600" width="13.85546875" style="1" customWidth="1"/>
    <col min="14601" max="14601" width="12.7109375" style="1" customWidth="1"/>
    <col min="14602" max="14602" width="14" style="1" customWidth="1"/>
    <col min="14603" max="14603" width="14.140625" style="1" customWidth="1"/>
    <col min="14604" max="14604" width="14.7109375" style="1" customWidth="1"/>
    <col min="14605" max="14605" width="22.5703125" style="1" customWidth="1"/>
    <col min="14606" max="14848" width="11.42578125" style="1"/>
    <col min="14849" max="14849" width="17.28515625" style="1" customWidth="1"/>
    <col min="14850" max="14850" width="15" style="1" customWidth="1"/>
    <col min="14851" max="14851" width="15.5703125" style="1" customWidth="1"/>
    <col min="14852" max="14852" width="14.140625" style="1" customWidth="1"/>
    <col min="14853" max="14853" width="13.85546875" style="1" customWidth="1"/>
    <col min="14854" max="14854" width="12.7109375" style="1" customWidth="1"/>
    <col min="14855" max="14855" width="13.7109375" style="1" customWidth="1"/>
    <col min="14856" max="14856" width="13.85546875" style="1" customWidth="1"/>
    <col min="14857" max="14857" width="12.7109375" style="1" customWidth="1"/>
    <col min="14858" max="14858" width="14" style="1" customWidth="1"/>
    <col min="14859" max="14859" width="14.140625" style="1" customWidth="1"/>
    <col min="14860" max="14860" width="14.7109375" style="1" customWidth="1"/>
    <col min="14861" max="14861" width="22.5703125" style="1" customWidth="1"/>
    <col min="14862" max="15104" width="11.42578125" style="1"/>
    <col min="15105" max="15105" width="17.28515625" style="1" customWidth="1"/>
    <col min="15106" max="15106" width="15" style="1" customWidth="1"/>
    <col min="15107" max="15107" width="15.5703125" style="1" customWidth="1"/>
    <col min="15108" max="15108" width="14.140625" style="1" customWidth="1"/>
    <col min="15109" max="15109" width="13.85546875" style="1" customWidth="1"/>
    <col min="15110" max="15110" width="12.7109375" style="1" customWidth="1"/>
    <col min="15111" max="15111" width="13.7109375" style="1" customWidth="1"/>
    <col min="15112" max="15112" width="13.85546875" style="1" customWidth="1"/>
    <col min="15113" max="15113" width="12.7109375" style="1" customWidth="1"/>
    <col min="15114" max="15114" width="14" style="1" customWidth="1"/>
    <col min="15115" max="15115" width="14.140625" style="1" customWidth="1"/>
    <col min="15116" max="15116" width="14.7109375" style="1" customWidth="1"/>
    <col min="15117" max="15117" width="22.5703125" style="1" customWidth="1"/>
    <col min="15118" max="15360" width="11.42578125" style="1"/>
    <col min="15361" max="15361" width="17.28515625" style="1" customWidth="1"/>
    <col min="15362" max="15362" width="15" style="1" customWidth="1"/>
    <col min="15363" max="15363" width="15.5703125" style="1" customWidth="1"/>
    <col min="15364" max="15364" width="14.140625" style="1" customWidth="1"/>
    <col min="15365" max="15365" width="13.85546875" style="1" customWidth="1"/>
    <col min="15366" max="15366" width="12.7109375" style="1" customWidth="1"/>
    <col min="15367" max="15367" width="13.7109375" style="1" customWidth="1"/>
    <col min="15368" max="15368" width="13.85546875" style="1" customWidth="1"/>
    <col min="15369" max="15369" width="12.7109375" style="1" customWidth="1"/>
    <col min="15370" max="15370" width="14" style="1" customWidth="1"/>
    <col min="15371" max="15371" width="14.140625" style="1" customWidth="1"/>
    <col min="15372" max="15372" width="14.7109375" style="1" customWidth="1"/>
    <col min="15373" max="15373" width="22.5703125" style="1" customWidth="1"/>
    <col min="15374" max="15616" width="11.42578125" style="1"/>
    <col min="15617" max="15617" width="17.28515625" style="1" customWidth="1"/>
    <col min="15618" max="15618" width="15" style="1" customWidth="1"/>
    <col min="15619" max="15619" width="15.5703125" style="1" customWidth="1"/>
    <col min="15620" max="15620" width="14.140625" style="1" customWidth="1"/>
    <col min="15621" max="15621" width="13.85546875" style="1" customWidth="1"/>
    <col min="15622" max="15622" width="12.7109375" style="1" customWidth="1"/>
    <col min="15623" max="15623" width="13.7109375" style="1" customWidth="1"/>
    <col min="15624" max="15624" width="13.85546875" style="1" customWidth="1"/>
    <col min="15625" max="15625" width="12.7109375" style="1" customWidth="1"/>
    <col min="15626" max="15626" width="14" style="1" customWidth="1"/>
    <col min="15627" max="15627" width="14.140625" style="1" customWidth="1"/>
    <col min="15628" max="15628" width="14.7109375" style="1" customWidth="1"/>
    <col min="15629" max="15629" width="22.5703125" style="1" customWidth="1"/>
    <col min="15630" max="15872" width="11.42578125" style="1"/>
    <col min="15873" max="15873" width="17.28515625" style="1" customWidth="1"/>
    <col min="15874" max="15874" width="15" style="1" customWidth="1"/>
    <col min="15875" max="15875" width="15.5703125" style="1" customWidth="1"/>
    <col min="15876" max="15876" width="14.140625" style="1" customWidth="1"/>
    <col min="15877" max="15877" width="13.85546875" style="1" customWidth="1"/>
    <col min="15878" max="15878" width="12.7109375" style="1" customWidth="1"/>
    <col min="15879" max="15879" width="13.7109375" style="1" customWidth="1"/>
    <col min="15880" max="15880" width="13.85546875" style="1" customWidth="1"/>
    <col min="15881" max="15881" width="12.7109375" style="1" customWidth="1"/>
    <col min="15882" max="15882" width="14" style="1" customWidth="1"/>
    <col min="15883" max="15883" width="14.140625" style="1" customWidth="1"/>
    <col min="15884" max="15884" width="14.7109375" style="1" customWidth="1"/>
    <col min="15885" max="15885" width="22.5703125" style="1" customWidth="1"/>
    <col min="15886" max="16128" width="11.42578125" style="1"/>
    <col min="16129" max="16129" width="17.28515625" style="1" customWidth="1"/>
    <col min="16130" max="16130" width="15" style="1" customWidth="1"/>
    <col min="16131" max="16131" width="15.5703125" style="1" customWidth="1"/>
    <col min="16132" max="16132" width="14.140625" style="1" customWidth="1"/>
    <col min="16133" max="16133" width="13.85546875" style="1" customWidth="1"/>
    <col min="16134" max="16134" width="12.7109375" style="1" customWidth="1"/>
    <col min="16135" max="16135" width="13.7109375" style="1" customWidth="1"/>
    <col min="16136" max="16136" width="13.85546875" style="1" customWidth="1"/>
    <col min="16137" max="16137" width="12.7109375" style="1" customWidth="1"/>
    <col min="16138" max="16138" width="14" style="1" customWidth="1"/>
    <col min="16139" max="16139" width="14.140625" style="1" customWidth="1"/>
    <col min="16140" max="16140" width="14.7109375" style="1" customWidth="1"/>
    <col min="16141" max="16141" width="22.5703125" style="1" customWidth="1"/>
    <col min="16142" max="16384" width="11.42578125" style="1"/>
  </cols>
  <sheetData>
    <row r="1" spans="1:13" ht="17.25" customHeight="1" thickBot="1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3" x14ac:dyDescent="0.2">
      <c r="A2" s="3"/>
    </row>
    <row r="3" spans="1:13" ht="23.25" customHeight="1" thickBot="1" x14ac:dyDescent="0.25">
      <c r="A3" s="4">
        <v>2015</v>
      </c>
    </row>
    <row r="4" spans="1:13" ht="9.75" customHeight="1" thickBot="1" x14ac:dyDescent="0.25">
      <c r="A4" s="5"/>
    </row>
    <row r="5" spans="1:13" ht="24.75" customHeight="1" thickBot="1" x14ac:dyDescent="0.25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9" t="s">
        <v>12</v>
      </c>
    </row>
    <row r="6" spans="1:13" ht="18.75" customHeight="1" x14ac:dyDescent="0.2">
      <c r="A6" s="10" t="s">
        <v>13</v>
      </c>
      <c r="B6" s="11">
        <v>192554.55</v>
      </c>
      <c r="C6" s="11"/>
      <c r="D6" s="11"/>
      <c r="E6" s="11">
        <v>290.27999999999997</v>
      </c>
      <c r="F6" s="11"/>
      <c r="G6" s="11">
        <v>173769.75</v>
      </c>
      <c r="H6" s="11">
        <v>320966.37</v>
      </c>
      <c r="I6" s="11"/>
      <c r="J6" s="11"/>
      <c r="K6" s="12"/>
      <c r="L6" s="13">
        <f>SUM(B6:K6)</f>
        <v>687580.95</v>
      </c>
    </row>
    <row r="7" spans="1:13" ht="18.75" customHeight="1" x14ac:dyDescent="0.2">
      <c r="A7" s="14" t="s">
        <v>14</v>
      </c>
      <c r="B7" s="11">
        <v>16625.7</v>
      </c>
      <c r="C7" s="11"/>
      <c r="D7" s="11">
        <v>1278.9000000000001</v>
      </c>
      <c r="E7" s="11">
        <v>4689.3</v>
      </c>
      <c r="F7" s="11"/>
      <c r="G7" s="11"/>
      <c r="H7" s="11">
        <v>15773.1</v>
      </c>
      <c r="I7" s="11"/>
      <c r="J7" s="12">
        <v>1278.9000000000001</v>
      </c>
      <c r="L7" s="13">
        <f>SUM(B7:J7)</f>
        <v>39645.9</v>
      </c>
    </row>
    <row r="8" spans="1:13" s="19" customFormat="1" ht="17.25" customHeight="1" x14ac:dyDescent="0.2">
      <c r="A8" s="15" t="s">
        <v>15</v>
      </c>
      <c r="B8" s="11"/>
      <c r="C8" s="11"/>
      <c r="D8" s="11"/>
      <c r="E8" s="11"/>
      <c r="F8" s="11"/>
      <c r="G8" s="16">
        <v>71.8</v>
      </c>
      <c r="H8" s="17">
        <v>215.4</v>
      </c>
      <c r="I8" s="11"/>
      <c r="J8" s="11"/>
      <c r="K8" s="11"/>
      <c r="L8" s="18">
        <f t="shared" ref="L8:L13" si="0">SUM(B8:K8)</f>
        <v>287.2</v>
      </c>
    </row>
    <row r="9" spans="1:13" ht="25.5" customHeight="1" x14ac:dyDescent="0.2">
      <c r="A9" s="20" t="s">
        <v>16</v>
      </c>
      <c r="B9" s="11">
        <v>934633.44</v>
      </c>
      <c r="C9" s="11">
        <v>4478.6000000000004</v>
      </c>
      <c r="D9" s="11">
        <v>42353.8</v>
      </c>
      <c r="E9" s="11"/>
      <c r="F9" s="11">
        <v>2302.42</v>
      </c>
      <c r="G9" s="11">
        <v>86929.47</v>
      </c>
      <c r="H9" s="11">
        <v>408380.5</v>
      </c>
      <c r="I9" s="11">
        <v>2205.44</v>
      </c>
      <c r="J9" s="11">
        <v>16483.830000000002</v>
      </c>
      <c r="K9" s="12"/>
      <c r="L9" s="21">
        <f t="shared" si="0"/>
        <v>1497767.5</v>
      </c>
      <c r="M9" s="19"/>
    </row>
    <row r="10" spans="1:13" ht="24" x14ac:dyDescent="0.2">
      <c r="A10" s="15" t="s">
        <v>17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3">
        <f t="shared" si="0"/>
        <v>0</v>
      </c>
      <c r="M10" s="19"/>
    </row>
    <row r="11" spans="1:13" ht="26.25" customHeight="1" x14ac:dyDescent="0.2">
      <c r="A11" s="20" t="s">
        <v>18</v>
      </c>
      <c r="B11" s="22">
        <v>63509.22</v>
      </c>
      <c r="C11" s="16"/>
      <c r="D11" s="11">
        <v>23185.200000000001</v>
      </c>
      <c r="E11" s="11">
        <v>296</v>
      </c>
      <c r="F11" s="11">
        <v>3539</v>
      </c>
      <c r="G11" s="11">
        <v>97231.2</v>
      </c>
      <c r="H11" s="22">
        <v>210300.6399999978</v>
      </c>
      <c r="I11" s="11">
        <v>4650</v>
      </c>
      <c r="J11" s="16"/>
      <c r="K11" s="11"/>
      <c r="L11" s="18">
        <f t="shared" si="0"/>
        <v>402711.2599999978</v>
      </c>
      <c r="M11" s="19"/>
    </row>
    <row r="12" spans="1:13" s="19" customFormat="1" ht="24" x14ac:dyDescent="0.2">
      <c r="A12" s="15" t="s">
        <v>19</v>
      </c>
      <c r="B12" s="16">
        <v>4201</v>
      </c>
      <c r="C12" s="16"/>
      <c r="D12" s="16">
        <v>3994</v>
      </c>
      <c r="E12" s="16"/>
      <c r="F12" s="16"/>
      <c r="G12" s="16">
        <v>17847</v>
      </c>
      <c r="H12" s="16">
        <v>4679</v>
      </c>
      <c r="I12" s="16">
        <v>3615</v>
      </c>
      <c r="J12" s="16"/>
      <c r="K12" s="16"/>
      <c r="L12" s="18">
        <f t="shared" si="0"/>
        <v>34336</v>
      </c>
    </row>
    <row r="13" spans="1:13" s="19" customFormat="1" ht="17.25" customHeight="1" thickBot="1" x14ac:dyDescent="0.25">
      <c r="A13" s="15" t="s">
        <v>20</v>
      </c>
      <c r="B13" s="16">
        <v>5952</v>
      </c>
      <c r="C13" s="16"/>
      <c r="D13" s="16"/>
      <c r="E13" s="16"/>
      <c r="F13" s="16"/>
      <c r="G13" s="16"/>
      <c r="H13" s="16"/>
      <c r="I13" s="16"/>
      <c r="J13" s="16"/>
      <c r="K13" s="16"/>
      <c r="L13" s="18">
        <f t="shared" si="0"/>
        <v>5952</v>
      </c>
    </row>
    <row r="14" spans="1:13" s="25" customFormat="1" ht="19.5" customHeight="1" thickBot="1" x14ac:dyDescent="0.25">
      <c r="A14" s="23" t="s">
        <v>12</v>
      </c>
      <c r="B14" s="24">
        <f t="shared" ref="B14:L14" si="1">SUM(B6:B13)</f>
        <v>1217475.9099999999</v>
      </c>
      <c r="C14" s="24">
        <f t="shared" si="1"/>
        <v>4478.6000000000004</v>
      </c>
      <c r="D14" s="24">
        <f t="shared" si="1"/>
        <v>70811.900000000009</v>
      </c>
      <c r="E14" s="24">
        <f t="shared" si="1"/>
        <v>5275.58</v>
      </c>
      <c r="F14" s="24">
        <f t="shared" si="1"/>
        <v>5841.42</v>
      </c>
      <c r="G14" s="24">
        <f t="shared" si="1"/>
        <v>375849.22</v>
      </c>
      <c r="H14" s="24">
        <f t="shared" si="1"/>
        <v>960315.0099999978</v>
      </c>
      <c r="I14" s="24">
        <f t="shared" si="1"/>
        <v>10470.44</v>
      </c>
      <c r="J14" s="24">
        <f t="shared" si="1"/>
        <v>17762.730000000003</v>
      </c>
      <c r="K14" s="24">
        <f t="shared" si="1"/>
        <v>0</v>
      </c>
      <c r="L14" s="24">
        <f t="shared" si="1"/>
        <v>2668280.8099999977</v>
      </c>
    </row>
    <row r="15" spans="1:13" ht="12.75" thickBot="1" x14ac:dyDescent="0.25">
      <c r="A15" s="26"/>
    </row>
    <row r="16" spans="1:13" ht="27" customHeight="1" thickBot="1" x14ac:dyDescent="0.25">
      <c r="A16" s="6" t="s">
        <v>21</v>
      </c>
      <c r="B16" s="7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8" t="s">
        <v>10</v>
      </c>
      <c r="K16" s="9" t="s">
        <v>11</v>
      </c>
      <c r="L16" s="9" t="s">
        <v>12</v>
      </c>
    </row>
    <row r="17" spans="1:16" ht="15.75" customHeight="1" x14ac:dyDescent="0.2">
      <c r="A17" s="10" t="s">
        <v>13</v>
      </c>
      <c r="B17" s="11">
        <v>1954402.679999989</v>
      </c>
      <c r="C17" s="11">
        <v>5974.65</v>
      </c>
      <c r="D17" s="11">
        <v>61429.5</v>
      </c>
      <c r="E17" s="11">
        <v>43253.1</v>
      </c>
      <c r="F17" s="11"/>
      <c r="G17" s="11">
        <v>518195.70000000106</v>
      </c>
      <c r="H17" s="11">
        <v>278788.95</v>
      </c>
      <c r="I17" s="11"/>
      <c r="J17" s="11"/>
      <c r="K17" s="11"/>
      <c r="L17" s="13">
        <f t="shared" ref="L17:L23" si="2">SUM(B17:K17)</f>
        <v>2862044.5799999903</v>
      </c>
      <c r="M17" s="17"/>
      <c r="N17" s="27"/>
      <c r="O17" s="27"/>
      <c r="P17" s="27"/>
    </row>
    <row r="18" spans="1:16" s="17" customFormat="1" ht="15.75" customHeight="1" x14ac:dyDescent="0.2">
      <c r="A18" s="15" t="s">
        <v>15</v>
      </c>
      <c r="B18" s="28">
        <v>707.23</v>
      </c>
      <c r="C18" s="16"/>
      <c r="D18" s="11"/>
      <c r="E18" s="11"/>
      <c r="F18" s="11"/>
      <c r="G18" s="17">
        <v>987.25</v>
      </c>
      <c r="H18" s="17">
        <v>53.85</v>
      </c>
      <c r="I18" s="11"/>
      <c r="J18" s="11"/>
      <c r="K18" s="11"/>
      <c r="L18" s="16">
        <f t="shared" si="2"/>
        <v>1748.33</v>
      </c>
    </row>
    <row r="19" spans="1:16" ht="23.25" customHeight="1" x14ac:dyDescent="0.2">
      <c r="A19" s="20" t="s">
        <v>16</v>
      </c>
      <c r="B19" s="11">
        <v>3237031.85</v>
      </c>
      <c r="C19" s="11"/>
      <c r="D19" s="11">
        <v>14065.66</v>
      </c>
      <c r="E19" s="11">
        <v>1554.22</v>
      </c>
      <c r="F19" s="11">
        <v>33593.33</v>
      </c>
      <c r="G19" s="11">
        <v>123468.18</v>
      </c>
      <c r="H19" s="11">
        <v>1829379.11</v>
      </c>
      <c r="I19" s="11">
        <v>2165.27</v>
      </c>
      <c r="J19" s="11">
        <v>7855.85</v>
      </c>
      <c r="K19" s="11"/>
      <c r="L19" s="21">
        <f t="shared" si="2"/>
        <v>5249113.47</v>
      </c>
    </row>
    <row r="20" spans="1:16" ht="24" x14ac:dyDescent="0.2">
      <c r="A20" s="20" t="s">
        <v>17</v>
      </c>
      <c r="B20" s="11">
        <v>84711.01</v>
      </c>
      <c r="C20" s="11"/>
      <c r="D20" s="11"/>
      <c r="E20" s="11"/>
      <c r="F20" s="11"/>
      <c r="G20" s="11"/>
      <c r="H20" s="11"/>
      <c r="I20" s="11"/>
      <c r="J20" s="11"/>
      <c r="K20" s="12"/>
      <c r="L20" s="13">
        <f t="shared" si="2"/>
        <v>84711.01</v>
      </c>
    </row>
    <row r="21" spans="1:16" ht="24.75" customHeight="1" x14ac:dyDescent="0.2">
      <c r="A21" s="20" t="s">
        <v>18</v>
      </c>
      <c r="B21" s="11">
        <v>57116</v>
      </c>
      <c r="C21" s="11"/>
      <c r="D21" s="12"/>
      <c r="E21" s="12"/>
      <c r="F21" s="29">
        <v>2374</v>
      </c>
      <c r="G21" s="11"/>
      <c r="H21" s="30">
        <v>53293</v>
      </c>
      <c r="I21" s="12"/>
      <c r="J21" s="12"/>
      <c r="K21" s="12"/>
      <c r="L21" s="13">
        <f>SUM(B21:K21)</f>
        <v>112783</v>
      </c>
    </row>
    <row r="22" spans="1:16" ht="17.25" customHeight="1" x14ac:dyDescent="0.2">
      <c r="A22" s="20" t="s">
        <v>22</v>
      </c>
      <c r="B22" s="11">
        <v>519449.5</v>
      </c>
      <c r="D22" s="12"/>
      <c r="E22" s="12"/>
      <c r="F22" s="12"/>
      <c r="G22" s="11"/>
      <c r="H22" s="31">
        <v>328</v>
      </c>
      <c r="I22" s="12"/>
      <c r="J22" s="12"/>
      <c r="K22" s="12"/>
      <c r="L22" s="13">
        <f>SUM(B22:K22)</f>
        <v>519777.5</v>
      </c>
    </row>
    <row r="23" spans="1:16" ht="17.25" customHeight="1" thickBot="1" x14ac:dyDescent="0.25">
      <c r="A23" s="20" t="s">
        <v>23</v>
      </c>
      <c r="B23" s="11">
        <f>10000*12</f>
        <v>120000</v>
      </c>
      <c r="C23" s="11"/>
      <c r="D23" s="11"/>
      <c r="E23" s="11"/>
      <c r="F23" s="11"/>
      <c r="G23" s="11"/>
      <c r="H23" s="11"/>
      <c r="I23" s="11"/>
      <c r="J23" s="11"/>
      <c r="K23" s="11"/>
      <c r="L23" s="13">
        <f t="shared" si="2"/>
        <v>120000</v>
      </c>
    </row>
    <row r="24" spans="1:16" s="25" customFormat="1" ht="19.5" customHeight="1" thickBot="1" x14ac:dyDescent="0.25">
      <c r="A24" s="23" t="s">
        <v>12</v>
      </c>
      <c r="B24" s="24">
        <f t="shared" ref="B24:L24" si="3">SUM(B17:B23)</f>
        <v>5973418.2699999884</v>
      </c>
      <c r="C24" s="24">
        <f t="shared" si="3"/>
        <v>5974.65</v>
      </c>
      <c r="D24" s="24">
        <f t="shared" si="3"/>
        <v>75495.16</v>
      </c>
      <c r="E24" s="24">
        <f t="shared" si="3"/>
        <v>44807.32</v>
      </c>
      <c r="F24" s="24">
        <f t="shared" si="3"/>
        <v>35967.33</v>
      </c>
      <c r="G24" s="24">
        <f t="shared" si="3"/>
        <v>642651.13000000105</v>
      </c>
      <c r="H24" s="24">
        <f t="shared" si="3"/>
        <v>2161842.91</v>
      </c>
      <c r="I24" s="24">
        <f t="shared" si="3"/>
        <v>2165.27</v>
      </c>
      <c r="J24" s="24">
        <f t="shared" si="3"/>
        <v>7855.85</v>
      </c>
      <c r="K24" s="24">
        <f t="shared" si="3"/>
        <v>0</v>
      </c>
      <c r="L24" s="24">
        <f t="shared" si="3"/>
        <v>8950177.8899999894</v>
      </c>
    </row>
    <row r="25" spans="1:16" ht="12.75" thickBot="1" x14ac:dyDescent="0.25">
      <c r="A25" s="32"/>
    </row>
    <row r="26" spans="1:16" ht="28.5" customHeight="1" thickBot="1" x14ac:dyDescent="0.25">
      <c r="A26" s="6" t="s">
        <v>24</v>
      </c>
      <c r="B26" s="7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8" t="s">
        <v>8</v>
      </c>
      <c r="I26" s="8" t="s">
        <v>9</v>
      </c>
      <c r="J26" s="8" t="s">
        <v>10</v>
      </c>
      <c r="K26" s="9" t="s">
        <v>11</v>
      </c>
      <c r="L26" s="9" t="s">
        <v>12</v>
      </c>
    </row>
    <row r="27" spans="1:16" ht="18.75" customHeight="1" x14ac:dyDescent="0.2">
      <c r="A27" s="10" t="s">
        <v>13</v>
      </c>
      <c r="B27" s="11">
        <v>351614.18999999878</v>
      </c>
      <c r="C27" s="11"/>
      <c r="D27" s="11"/>
      <c r="E27" s="11"/>
      <c r="F27" s="11"/>
      <c r="G27" s="11">
        <v>1321765.080000018</v>
      </c>
      <c r="H27" s="11">
        <v>4844.16</v>
      </c>
      <c r="I27" s="11"/>
      <c r="J27" s="11">
        <v>150</v>
      </c>
      <c r="L27" s="13">
        <f>SUM(B27:J27)</f>
        <v>1678373.4300000167</v>
      </c>
    </row>
    <row r="28" spans="1:16" s="19" customFormat="1" ht="18.75" customHeight="1" x14ac:dyDescent="0.2">
      <c r="A28" s="15" t="s">
        <v>15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8">
        <f>SUM(B28:K28)</f>
        <v>0</v>
      </c>
      <c r="M28" s="1"/>
      <c r="N28" s="2"/>
      <c r="O28" s="2"/>
      <c r="P28" s="2"/>
    </row>
    <row r="29" spans="1:16" ht="18.75" customHeight="1" x14ac:dyDescent="0.2">
      <c r="A29" s="20" t="s">
        <v>25</v>
      </c>
      <c r="B29" s="11"/>
      <c r="C29" s="11"/>
      <c r="D29" s="11"/>
      <c r="E29" s="11"/>
      <c r="F29" s="11"/>
      <c r="G29" s="11">
        <f>149500*12</f>
        <v>1794000</v>
      </c>
      <c r="H29" s="11"/>
      <c r="I29" s="11"/>
      <c r="J29" s="11"/>
      <c r="K29" s="11"/>
      <c r="L29" s="13">
        <f t="shared" ref="L29:L36" si="4">SUM(B29:K29)</f>
        <v>1794000</v>
      </c>
    </row>
    <row r="30" spans="1:16" ht="24" customHeight="1" x14ac:dyDescent="0.2">
      <c r="A30" s="20" t="s">
        <v>16</v>
      </c>
      <c r="B30" s="11">
        <v>2366034.9900000002</v>
      </c>
      <c r="C30" s="11">
        <v>712.46</v>
      </c>
      <c r="D30" s="11">
        <v>199359.33</v>
      </c>
      <c r="E30" s="11">
        <v>9316.31</v>
      </c>
      <c r="F30" s="11">
        <v>50426.57</v>
      </c>
      <c r="G30" s="11">
        <v>1084954.04</v>
      </c>
      <c r="H30" s="11">
        <v>68076.28</v>
      </c>
      <c r="I30" s="11">
        <v>808.5</v>
      </c>
      <c r="J30" s="11">
        <v>215864.41</v>
      </c>
      <c r="K30" s="12"/>
      <c r="L30" s="13">
        <f t="shared" si="4"/>
        <v>3995552.89</v>
      </c>
    </row>
    <row r="31" spans="1:16" ht="24.75" x14ac:dyDescent="0.25">
      <c r="A31" s="20" t="s">
        <v>17</v>
      </c>
      <c r="B31" s="33">
        <v>309524.33999999985</v>
      </c>
      <c r="C31" s="34"/>
      <c r="D31" s="35">
        <v>102194.06999999995</v>
      </c>
      <c r="E31" s="35"/>
      <c r="F31" s="34"/>
      <c r="G31" s="33">
        <v>49406.219999999965</v>
      </c>
      <c r="H31" s="33">
        <v>3796.52</v>
      </c>
      <c r="I31" s="34"/>
      <c r="J31" s="34"/>
      <c r="K31" s="36"/>
      <c r="L31" s="13">
        <f t="shared" si="4"/>
        <v>464921.14999999979</v>
      </c>
    </row>
    <row r="32" spans="1:16" ht="24" x14ac:dyDescent="0.2">
      <c r="A32" s="20" t="s">
        <v>18</v>
      </c>
      <c r="B32" s="16">
        <v>99699.46</v>
      </c>
      <c r="C32" s="16">
        <v>416</v>
      </c>
      <c r="D32" s="16">
        <v>73595.150000000096</v>
      </c>
      <c r="E32" s="16">
        <v>122350.95</v>
      </c>
      <c r="F32" s="16">
        <v>84804.600000000166</v>
      </c>
      <c r="G32" s="16">
        <v>132088.29999999999</v>
      </c>
      <c r="H32" s="16">
        <v>318717.2399999933</v>
      </c>
      <c r="I32" s="16">
        <v>490</v>
      </c>
      <c r="J32" s="37"/>
      <c r="K32" s="37"/>
      <c r="L32" s="18">
        <f t="shared" si="4"/>
        <v>832161.69999999355</v>
      </c>
    </row>
    <row r="33" spans="1:14" ht="17.25" customHeight="1" x14ac:dyDescent="0.2">
      <c r="A33" s="20" t="s">
        <v>22</v>
      </c>
      <c r="B33" s="16">
        <v>104</v>
      </c>
      <c r="C33" s="19"/>
      <c r="D33" s="16">
        <v>8875</v>
      </c>
      <c r="E33" s="16">
        <v>10062</v>
      </c>
      <c r="F33" s="16">
        <v>1420</v>
      </c>
      <c r="G33" s="16">
        <v>110534</v>
      </c>
      <c r="H33" s="16">
        <v>1100</v>
      </c>
      <c r="I33" s="37"/>
      <c r="J33" s="37"/>
      <c r="K33" s="37"/>
      <c r="L33" s="18">
        <f t="shared" si="4"/>
        <v>132095</v>
      </c>
    </row>
    <row r="34" spans="1:14" ht="19.5" customHeight="1" x14ac:dyDescent="0.2">
      <c r="A34" s="20" t="s">
        <v>26</v>
      </c>
      <c r="B34" s="12"/>
      <c r="C34" s="12"/>
      <c r="D34" s="12"/>
      <c r="E34" s="12"/>
      <c r="F34" s="11">
        <v>150</v>
      </c>
      <c r="G34" s="12"/>
      <c r="H34" s="12"/>
      <c r="I34" s="12"/>
      <c r="J34" s="12"/>
      <c r="K34" s="12"/>
      <c r="L34" s="13">
        <f t="shared" si="4"/>
        <v>150</v>
      </c>
    </row>
    <row r="35" spans="1:14" ht="19.5" customHeight="1" x14ac:dyDescent="0.2">
      <c r="A35" s="20" t="s">
        <v>27</v>
      </c>
      <c r="B35" s="37"/>
      <c r="C35" s="37"/>
      <c r="D35" s="37"/>
      <c r="E35" s="37"/>
      <c r="F35" s="16"/>
      <c r="G35" s="16">
        <v>19683</v>
      </c>
      <c r="H35" s="37"/>
      <c r="I35" s="37"/>
      <c r="J35" s="37"/>
      <c r="K35" s="37"/>
      <c r="L35" s="13">
        <f t="shared" si="4"/>
        <v>19683</v>
      </c>
    </row>
    <row r="36" spans="1:14" ht="19.5" customHeight="1" thickBot="1" x14ac:dyDescent="0.25">
      <c r="A36" s="20" t="s">
        <v>28</v>
      </c>
      <c r="B36" s="11"/>
      <c r="C36" s="11"/>
      <c r="D36" s="11"/>
      <c r="E36" s="11"/>
      <c r="F36" s="11"/>
      <c r="G36" s="11">
        <f>28500*12</f>
        <v>342000</v>
      </c>
      <c r="H36" s="11"/>
      <c r="I36" s="11"/>
      <c r="J36" s="11"/>
      <c r="K36" s="11"/>
      <c r="L36" s="13">
        <f t="shared" si="4"/>
        <v>342000</v>
      </c>
    </row>
    <row r="37" spans="1:14" s="25" customFormat="1" ht="19.5" customHeight="1" thickBot="1" x14ac:dyDescent="0.25">
      <c r="A37" s="23" t="s">
        <v>12</v>
      </c>
      <c r="B37" s="24">
        <f t="shared" ref="B37:L37" si="5">SUM(B27:B36)</f>
        <v>3126976.9799999986</v>
      </c>
      <c r="C37" s="24">
        <f t="shared" si="5"/>
        <v>1128.46</v>
      </c>
      <c r="D37" s="24">
        <f t="shared" si="5"/>
        <v>384023.55</v>
      </c>
      <c r="E37" s="24">
        <f t="shared" si="5"/>
        <v>141729.26</v>
      </c>
      <c r="F37" s="24">
        <f t="shared" si="5"/>
        <v>136801.17000000016</v>
      </c>
      <c r="G37" s="24">
        <f t="shared" si="5"/>
        <v>4854430.6400000174</v>
      </c>
      <c r="H37" s="24">
        <f t="shared" si="5"/>
        <v>396534.19999999332</v>
      </c>
      <c r="I37" s="24">
        <f t="shared" si="5"/>
        <v>1298.5</v>
      </c>
      <c r="J37" s="24">
        <f t="shared" si="5"/>
        <v>216014.41</v>
      </c>
      <c r="K37" s="24">
        <f t="shared" si="5"/>
        <v>0</v>
      </c>
      <c r="L37" s="24">
        <f t="shared" si="5"/>
        <v>9258937.1700000092</v>
      </c>
      <c r="M37" s="1"/>
      <c r="N37" s="2"/>
    </row>
    <row r="38" spans="1:14" ht="12.75" thickBot="1" x14ac:dyDescent="0.25">
      <c r="A38" s="32"/>
    </row>
    <row r="39" spans="1:14" ht="24.75" thickBot="1" x14ac:dyDescent="0.25">
      <c r="A39" s="6" t="s">
        <v>29</v>
      </c>
      <c r="B39" s="7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  <c r="J39" s="8" t="s">
        <v>10</v>
      </c>
      <c r="K39" s="9" t="s">
        <v>11</v>
      </c>
      <c r="L39" s="9" t="s">
        <v>12</v>
      </c>
    </row>
    <row r="40" spans="1:14" ht="17.25" customHeight="1" x14ac:dyDescent="0.2">
      <c r="A40" s="10" t="s">
        <v>13</v>
      </c>
      <c r="B40" s="11">
        <v>544277.31000000052</v>
      </c>
      <c r="C40" s="11"/>
      <c r="D40" s="11"/>
      <c r="E40" s="11"/>
      <c r="F40" s="11"/>
      <c r="G40" s="11">
        <v>56096.28</v>
      </c>
      <c r="H40" s="11">
        <v>52883.22</v>
      </c>
      <c r="I40" s="11"/>
      <c r="J40" s="11"/>
      <c r="K40" s="11"/>
      <c r="L40" s="13">
        <f t="shared" ref="L40:L45" si="6">SUM(B40:K40)</f>
        <v>653256.81000000052</v>
      </c>
    </row>
    <row r="41" spans="1:14" ht="19.5" customHeight="1" x14ac:dyDescent="0.2">
      <c r="A41" s="15" t="s">
        <v>15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8">
        <f t="shared" si="6"/>
        <v>0</v>
      </c>
    </row>
    <row r="42" spans="1:14" ht="24.75" customHeight="1" x14ac:dyDescent="0.2">
      <c r="A42" s="20" t="s">
        <v>16</v>
      </c>
      <c r="B42" s="11">
        <v>2807669.36</v>
      </c>
      <c r="C42" s="11"/>
      <c r="D42" s="11">
        <v>68376.81</v>
      </c>
      <c r="E42" s="11">
        <v>148452.15</v>
      </c>
      <c r="F42" s="11">
        <v>11598.05</v>
      </c>
      <c r="G42" s="11">
        <v>1199951.1299999999</v>
      </c>
      <c r="H42" s="11">
        <v>701233.4</v>
      </c>
      <c r="I42" s="11">
        <v>619.36</v>
      </c>
      <c r="J42" s="11">
        <v>19722.28</v>
      </c>
      <c r="K42" s="12"/>
      <c r="L42" s="13">
        <f t="shared" si="6"/>
        <v>4957622.540000001</v>
      </c>
    </row>
    <row r="43" spans="1:14" ht="24" x14ac:dyDescent="0.2">
      <c r="A43" s="20" t="s">
        <v>17</v>
      </c>
      <c r="B43" s="11">
        <v>265354.62</v>
      </c>
      <c r="C43" s="11"/>
      <c r="D43" s="11"/>
      <c r="E43" s="11">
        <v>1898.26</v>
      </c>
      <c r="F43" s="11"/>
      <c r="G43" s="11"/>
      <c r="H43" s="11">
        <v>254604.04</v>
      </c>
      <c r="I43" s="11"/>
      <c r="J43" s="11"/>
      <c r="K43" s="12"/>
      <c r="L43" s="13">
        <f t="shared" si="6"/>
        <v>521856.92000000004</v>
      </c>
    </row>
    <row r="44" spans="1:14" ht="24" x14ac:dyDescent="0.2">
      <c r="A44" s="20" t="s">
        <v>18</v>
      </c>
      <c r="B44" s="16">
        <v>101024.52</v>
      </c>
      <c r="C44" s="37"/>
      <c r="D44" s="16">
        <v>32409</v>
      </c>
      <c r="E44" s="37"/>
      <c r="F44" s="37"/>
      <c r="G44" s="16">
        <v>122311.32</v>
      </c>
      <c r="H44" s="16">
        <v>374845.26000000624</v>
      </c>
      <c r="I44" s="37"/>
      <c r="J44" s="37"/>
      <c r="K44" s="37"/>
      <c r="L44" s="18">
        <f t="shared" si="6"/>
        <v>630590.10000000626</v>
      </c>
    </row>
    <row r="45" spans="1:14" ht="17.25" customHeight="1" x14ac:dyDescent="0.2">
      <c r="A45" s="20" t="s">
        <v>22</v>
      </c>
      <c r="B45" s="16">
        <v>38</v>
      </c>
      <c r="C45" s="37"/>
      <c r="D45" s="37"/>
      <c r="E45" s="37"/>
      <c r="F45" s="37"/>
      <c r="G45" s="16">
        <v>157403.5</v>
      </c>
      <c r="H45" s="16">
        <v>255921</v>
      </c>
      <c r="I45" s="37"/>
      <c r="J45" s="37"/>
      <c r="K45" s="37"/>
      <c r="L45" s="18">
        <f t="shared" si="6"/>
        <v>413362.5</v>
      </c>
    </row>
    <row r="46" spans="1:14" ht="19.5" customHeight="1" thickBot="1" x14ac:dyDescent="0.25">
      <c r="A46" s="20" t="s">
        <v>26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3">
        <f>SUM(B46:K46)</f>
        <v>0</v>
      </c>
    </row>
    <row r="47" spans="1:14" s="25" customFormat="1" ht="19.5" customHeight="1" thickBot="1" x14ac:dyDescent="0.25">
      <c r="A47" s="23" t="s">
        <v>12</v>
      </c>
      <c r="B47" s="24">
        <f t="shared" ref="B47:L47" si="7">SUM(B40:B46)</f>
        <v>3718363.8100000005</v>
      </c>
      <c r="C47" s="24">
        <f t="shared" si="7"/>
        <v>0</v>
      </c>
      <c r="D47" s="24">
        <f t="shared" si="7"/>
        <v>100785.81</v>
      </c>
      <c r="E47" s="24">
        <f t="shared" si="7"/>
        <v>150350.41</v>
      </c>
      <c r="F47" s="24">
        <f t="shared" si="7"/>
        <v>11598.05</v>
      </c>
      <c r="G47" s="24">
        <f t="shared" si="7"/>
        <v>1535762.23</v>
      </c>
      <c r="H47" s="24">
        <f t="shared" si="7"/>
        <v>1639486.9200000062</v>
      </c>
      <c r="I47" s="24">
        <f t="shared" si="7"/>
        <v>619.36</v>
      </c>
      <c r="J47" s="24">
        <f t="shared" si="7"/>
        <v>19722.28</v>
      </c>
      <c r="K47" s="24">
        <f t="shared" si="7"/>
        <v>0</v>
      </c>
      <c r="L47" s="24">
        <f t="shared" si="7"/>
        <v>7176688.8700000076</v>
      </c>
    </row>
    <row r="48" spans="1:14" ht="12.75" thickBot="1" x14ac:dyDescent="0.25">
      <c r="A48" s="32"/>
    </row>
    <row r="49" spans="1:16" ht="23.25" customHeight="1" thickBot="1" x14ac:dyDescent="0.25">
      <c r="A49" s="6" t="s">
        <v>30</v>
      </c>
      <c r="B49" s="7" t="s">
        <v>2</v>
      </c>
      <c r="C49" s="8" t="s">
        <v>3</v>
      </c>
      <c r="D49" s="8" t="s">
        <v>4</v>
      </c>
      <c r="E49" s="8" t="s">
        <v>5</v>
      </c>
      <c r="F49" s="8" t="s">
        <v>6</v>
      </c>
      <c r="G49" s="8" t="s">
        <v>7</v>
      </c>
      <c r="H49" s="8" t="s">
        <v>8</v>
      </c>
      <c r="I49" s="8" t="s">
        <v>9</v>
      </c>
      <c r="J49" s="8" t="s">
        <v>10</v>
      </c>
      <c r="K49" s="9" t="s">
        <v>11</v>
      </c>
      <c r="L49" s="9" t="s">
        <v>12</v>
      </c>
    </row>
    <row r="50" spans="1:16" ht="26.25" customHeight="1" x14ac:dyDescent="0.2">
      <c r="A50" s="10" t="s">
        <v>31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1307390.49</v>
      </c>
      <c r="L50" s="13">
        <f>SUM(B50:K50)</f>
        <v>1307390.49</v>
      </c>
      <c r="M50" s="19"/>
      <c r="N50" s="38"/>
      <c r="O50" s="38"/>
      <c r="P50" s="38"/>
    </row>
    <row r="51" spans="1:16" s="19" customFormat="1" ht="20.25" customHeight="1" thickBot="1" x14ac:dyDescent="0.25">
      <c r="A51" s="15" t="s">
        <v>15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45900.54</v>
      </c>
      <c r="L51" s="18">
        <f>SUM(B51:K51)</f>
        <v>45900.54</v>
      </c>
      <c r="M51" s="1"/>
      <c r="N51" s="2"/>
      <c r="O51" s="2"/>
      <c r="P51" s="2"/>
    </row>
    <row r="52" spans="1:16" s="25" customFormat="1" ht="19.5" customHeight="1" thickBot="1" x14ac:dyDescent="0.25">
      <c r="A52" s="23" t="s">
        <v>12</v>
      </c>
      <c r="B52" s="24">
        <f>SUM(B50:B51)</f>
        <v>0</v>
      </c>
      <c r="C52" s="24">
        <f t="shared" ref="C52:L52" si="8">SUM(C50:C51)</f>
        <v>0</v>
      </c>
      <c r="D52" s="24">
        <f t="shared" si="8"/>
        <v>0</v>
      </c>
      <c r="E52" s="24">
        <f t="shared" si="8"/>
        <v>0</v>
      </c>
      <c r="F52" s="24">
        <f t="shared" si="8"/>
        <v>0</v>
      </c>
      <c r="G52" s="24">
        <f t="shared" si="8"/>
        <v>0</v>
      </c>
      <c r="H52" s="24">
        <f t="shared" si="8"/>
        <v>0</v>
      </c>
      <c r="I52" s="24">
        <f t="shared" si="8"/>
        <v>0</v>
      </c>
      <c r="J52" s="24">
        <f t="shared" si="8"/>
        <v>0</v>
      </c>
      <c r="K52" s="24">
        <f t="shared" si="8"/>
        <v>1353291.03</v>
      </c>
      <c r="L52" s="24">
        <f t="shared" si="8"/>
        <v>1353291.03</v>
      </c>
      <c r="M52" s="1"/>
      <c r="N52" s="2"/>
      <c r="O52" s="2"/>
      <c r="P52" s="2"/>
    </row>
    <row r="53" spans="1:16" ht="12.75" thickBot="1" x14ac:dyDescent="0.25">
      <c r="A53" s="32"/>
    </row>
    <row r="54" spans="1:16" ht="23.25" thickBot="1" x14ac:dyDescent="0.25">
      <c r="A54" s="39" t="s">
        <v>32</v>
      </c>
      <c r="B54" s="7" t="s">
        <v>2</v>
      </c>
      <c r="C54" s="8" t="s">
        <v>3</v>
      </c>
      <c r="D54" s="8" t="s">
        <v>4</v>
      </c>
      <c r="E54" s="8" t="s">
        <v>5</v>
      </c>
      <c r="F54" s="8" t="s">
        <v>6</v>
      </c>
      <c r="G54" s="8" t="s">
        <v>7</v>
      </c>
      <c r="H54" s="8" t="s">
        <v>8</v>
      </c>
      <c r="I54" s="8" t="s">
        <v>9</v>
      </c>
      <c r="J54" s="8" t="s">
        <v>10</v>
      </c>
      <c r="K54" s="9" t="s">
        <v>11</v>
      </c>
      <c r="L54" s="9" t="s">
        <v>12</v>
      </c>
    </row>
    <row r="55" spans="1:16" x14ac:dyDescent="0.2">
      <c r="A55" s="40" t="s">
        <v>13</v>
      </c>
      <c r="B55" s="11"/>
      <c r="C55" s="11">
        <v>7094349.9000001997</v>
      </c>
      <c r="D55" s="11"/>
      <c r="E55" s="11"/>
      <c r="F55" s="11"/>
      <c r="G55" s="11">
        <v>673.2</v>
      </c>
      <c r="H55" s="11">
        <v>87095.25</v>
      </c>
      <c r="I55" s="11"/>
      <c r="J55" s="11">
        <v>275338.8</v>
      </c>
      <c r="K55" s="11"/>
      <c r="L55" s="13">
        <f t="shared" ref="L55:L59" si="9">SUM(B55:K55)</f>
        <v>7457457.1500001997</v>
      </c>
      <c r="M55" s="25"/>
      <c r="N55" s="41"/>
      <c r="O55" s="41"/>
      <c r="P55" s="41"/>
    </row>
    <row r="56" spans="1:16" s="19" customFormat="1" x14ac:dyDescent="0.2">
      <c r="A56" s="15" t="s">
        <v>15</v>
      </c>
      <c r="B56" s="37"/>
      <c r="C56" s="17">
        <v>12949.13</v>
      </c>
      <c r="D56" s="11"/>
      <c r="E56" s="11"/>
      <c r="F56" s="11"/>
      <c r="G56" s="16">
        <v>236.94</v>
      </c>
      <c r="H56" s="16">
        <v>71.8</v>
      </c>
      <c r="I56" s="16">
        <v>513.37</v>
      </c>
      <c r="J56" s="11"/>
      <c r="K56" s="11"/>
      <c r="L56" s="18">
        <f t="shared" si="9"/>
        <v>13771.24</v>
      </c>
      <c r="M56" s="1"/>
      <c r="N56" s="2"/>
      <c r="O56" s="2"/>
      <c r="P56" s="2"/>
    </row>
    <row r="57" spans="1:16" ht="24.75" customHeight="1" x14ac:dyDescent="0.2">
      <c r="A57" s="20" t="s">
        <v>16</v>
      </c>
      <c r="B57" s="11"/>
      <c r="C57" s="11">
        <v>376418.37</v>
      </c>
      <c r="D57" s="11"/>
      <c r="E57" s="11"/>
      <c r="F57" s="11"/>
      <c r="G57" s="11"/>
      <c r="H57" s="11"/>
      <c r="I57" s="11">
        <v>29972.2</v>
      </c>
      <c r="J57" s="11"/>
      <c r="K57" s="12"/>
      <c r="L57" s="13">
        <f t="shared" si="9"/>
        <v>406390.57</v>
      </c>
    </row>
    <row r="58" spans="1:16" ht="24" customHeight="1" x14ac:dyDescent="0.2">
      <c r="A58" s="42" t="s">
        <v>18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8">
        <f t="shared" si="9"/>
        <v>0</v>
      </c>
    </row>
    <row r="59" spans="1:16" ht="16.5" customHeight="1" thickBot="1" x14ac:dyDescent="0.25">
      <c r="A59" s="42" t="s">
        <v>26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3">
        <f t="shared" si="9"/>
        <v>0</v>
      </c>
    </row>
    <row r="60" spans="1:16" s="25" customFormat="1" ht="19.5" customHeight="1" thickBot="1" x14ac:dyDescent="0.25">
      <c r="A60" s="23" t="s">
        <v>12</v>
      </c>
      <c r="B60" s="24">
        <f t="shared" ref="B60:L60" si="10">SUM(B55:B59)</f>
        <v>0</v>
      </c>
      <c r="C60" s="24">
        <f t="shared" ref="C60" si="11">SUM(C55:C59)</f>
        <v>7483717.4000001997</v>
      </c>
      <c r="D60" s="24">
        <f t="shared" ref="D60" si="12">SUM(D55:D59)</f>
        <v>0</v>
      </c>
      <c r="E60" s="24">
        <f t="shared" ref="E60" si="13">SUM(E55:E59)</f>
        <v>0</v>
      </c>
      <c r="F60" s="24">
        <f t="shared" ref="F60" si="14">SUM(F55:F59)</f>
        <v>0</v>
      </c>
      <c r="G60" s="24">
        <f t="shared" ref="G60" si="15">SUM(G55:G59)</f>
        <v>910.1400000000001</v>
      </c>
      <c r="H60" s="24">
        <f t="shared" ref="H60" si="16">SUM(H55:H59)</f>
        <v>87167.05</v>
      </c>
      <c r="I60" s="24">
        <f t="shared" ref="I60" si="17">SUM(I55:I59)</f>
        <v>30485.57</v>
      </c>
      <c r="J60" s="24">
        <f t="shared" ref="J60" si="18">SUM(J55:J59)</f>
        <v>275338.8</v>
      </c>
      <c r="K60" s="24">
        <f t="shared" ref="K60" si="19">SUM(K55:K59)</f>
        <v>0</v>
      </c>
      <c r="L60" s="24">
        <f t="shared" ref="L60" si="20">SUM(L55:L59)</f>
        <v>7877618.9600002002</v>
      </c>
      <c r="M60" s="1"/>
      <c r="N60" s="2"/>
      <c r="O60" s="2"/>
      <c r="P60" s="2"/>
    </row>
    <row r="61" spans="1:16" ht="12.75" thickBot="1" x14ac:dyDescent="0.25">
      <c r="A61" s="32"/>
    </row>
    <row r="62" spans="1:16" ht="22.5" customHeight="1" thickBot="1" x14ac:dyDescent="0.25">
      <c r="A62" s="39" t="s">
        <v>33</v>
      </c>
      <c r="B62" s="7" t="s">
        <v>2</v>
      </c>
      <c r="C62" s="8" t="s">
        <v>3</v>
      </c>
      <c r="D62" s="8" t="s">
        <v>4</v>
      </c>
      <c r="E62" s="8" t="s">
        <v>5</v>
      </c>
      <c r="F62" s="8" t="s">
        <v>6</v>
      </c>
      <c r="G62" s="8" t="s">
        <v>7</v>
      </c>
      <c r="H62" s="8" t="s">
        <v>8</v>
      </c>
      <c r="I62" s="8" t="s">
        <v>9</v>
      </c>
      <c r="J62" s="8" t="s">
        <v>10</v>
      </c>
      <c r="K62" s="9" t="s">
        <v>11</v>
      </c>
      <c r="L62" s="9" t="s">
        <v>12</v>
      </c>
      <c r="M62" s="25"/>
      <c r="N62" s="41"/>
      <c r="O62" s="41"/>
      <c r="P62" s="41"/>
    </row>
    <row r="63" spans="1:16" ht="25.5" customHeight="1" x14ac:dyDescent="0.2">
      <c r="A63" s="20" t="s">
        <v>16</v>
      </c>
      <c r="B63" s="11"/>
      <c r="C63" s="11">
        <v>502349.95</v>
      </c>
      <c r="D63" s="11"/>
      <c r="E63" s="11"/>
      <c r="F63" s="11"/>
      <c r="G63" s="11"/>
      <c r="H63" s="11"/>
      <c r="I63" s="11">
        <v>54683.54</v>
      </c>
      <c r="J63" s="11"/>
      <c r="K63" s="12"/>
      <c r="L63" s="13">
        <f>SUM(B63:K63)</f>
        <v>557033.49</v>
      </c>
    </row>
    <row r="64" spans="1:16" ht="23.25" customHeight="1" x14ac:dyDescent="0.2">
      <c r="A64" s="44" t="s">
        <v>18</v>
      </c>
      <c r="B64" s="45"/>
      <c r="C64" s="46">
        <v>6745</v>
      </c>
      <c r="D64" s="45"/>
      <c r="E64" s="45"/>
      <c r="F64" s="45"/>
      <c r="G64" s="45"/>
      <c r="H64" s="45"/>
      <c r="I64" s="46">
        <v>100915.2</v>
      </c>
      <c r="J64" s="45"/>
      <c r="K64" s="45"/>
      <c r="L64" s="47">
        <f>SUM(B64:K64)</f>
        <v>107660.2</v>
      </c>
    </row>
    <row r="65" spans="1:16" ht="18.75" customHeight="1" x14ac:dyDescent="0.2">
      <c r="A65" s="44" t="s">
        <v>22</v>
      </c>
      <c r="B65" s="45"/>
      <c r="C65" s="46">
        <v>282531</v>
      </c>
      <c r="D65" s="45"/>
      <c r="E65" s="45"/>
      <c r="F65" s="45"/>
      <c r="G65" s="45"/>
      <c r="H65" s="45"/>
      <c r="I65" s="46">
        <v>59640</v>
      </c>
      <c r="J65" s="45"/>
      <c r="K65" s="45"/>
      <c r="L65" s="47">
        <f>SUM(B65:K65)</f>
        <v>342171</v>
      </c>
    </row>
    <row r="66" spans="1:16" ht="18.75" customHeight="1" thickBot="1" x14ac:dyDescent="0.25">
      <c r="A66" s="42" t="s">
        <v>26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3">
        <f>SUM(B66:K66)</f>
        <v>0</v>
      </c>
      <c r="N66" s="38"/>
      <c r="O66" s="38"/>
      <c r="P66" s="38"/>
    </row>
    <row r="67" spans="1:16" s="25" customFormat="1" ht="19.5" customHeight="1" thickBot="1" x14ac:dyDescent="0.25">
      <c r="A67" s="23" t="s">
        <v>12</v>
      </c>
      <c r="B67" s="24">
        <f t="shared" ref="B67:K67" si="21">SUM(B63:B66)</f>
        <v>0</v>
      </c>
      <c r="C67" s="24">
        <f t="shared" ref="C67" si="22">SUM(C63:C66)</f>
        <v>791625.95</v>
      </c>
      <c r="D67" s="24">
        <f t="shared" ref="D67" si="23">SUM(D63:D66)</f>
        <v>0</v>
      </c>
      <c r="E67" s="24">
        <f t="shared" ref="E67" si="24">SUM(E63:E66)</f>
        <v>0</v>
      </c>
      <c r="F67" s="24">
        <f t="shared" ref="F67" si="25">SUM(F63:F66)</f>
        <v>0</v>
      </c>
      <c r="G67" s="24">
        <f t="shared" ref="G67" si="26">SUM(G63:G66)</f>
        <v>0</v>
      </c>
      <c r="H67" s="24">
        <f t="shared" ref="H67" si="27">SUM(H63:H66)</f>
        <v>0</v>
      </c>
      <c r="I67" s="24">
        <f t="shared" ref="I67" si="28">SUM(I63:I66)</f>
        <v>215238.74</v>
      </c>
      <c r="J67" s="24">
        <f t="shared" ref="J67" si="29">SUM(J63:J66)</f>
        <v>0</v>
      </c>
      <c r="K67" s="24">
        <f t="shared" ref="K67" si="30">SUM(K63:K66)</f>
        <v>0</v>
      </c>
      <c r="L67" s="24">
        <f t="shared" ref="L67" si="31">SUM(L63:L66)</f>
        <v>1006864.69</v>
      </c>
      <c r="M67" s="1"/>
      <c r="N67" s="2"/>
      <c r="O67" s="2"/>
      <c r="P67" s="2"/>
    </row>
    <row r="68" spans="1:16" ht="12.75" thickBot="1" x14ac:dyDescent="0.25">
      <c r="A68" s="32"/>
    </row>
    <row r="69" spans="1:16" ht="30" customHeight="1" thickBot="1" x14ac:dyDescent="0.25">
      <c r="A69" s="39" t="s">
        <v>34</v>
      </c>
      <c r="B69" s="7" t="s">
        <v>2</v>
      </c>
      <c r="C69" s="8" t="s">
        <v>3</v>
      </c>
      <c r="D69" s="8" t="s">
        <v>4</v>
      </c>
      <c r="E69" s="8" t="s">
        <v>5</v>
      </c>
      <c r="F69" s="8" t="s">
        <v>6</v>
      </c>
      <c r="G69" s="8" t="s">
        <v>7</v>
      </c>
      <c r="H69" s="8" t="s">
        <v>8</v>
      </c>
      <c r="I69" s="8" t="s">
        <v>9</v>
      </c>
      <c r="J69" s="8" t="s">
        <v>10</v>
      </c>
      <c r="K69" s="9" t="s">
        <v>11</v>
      </c>
      <c r="L69" s="9" t="s">
        <v>12</v>
      </c>
    </row>
    <row r="70" spans="1:16" x14ac:dyDescent="0.2">
      <c r="A70" s="40" t="s">
        <v>13</v>
      </c>
      <c r="B70" s="11">
        <v>32746.04</v>
      </c>
      <c r="C70" s="11">
        <v>3423538.8800000641</v>
      </c>
      <c r="D70" s="11"/>
      <c r="E70" s="11"/>
      <c r="F70" s="11"/>
      <c r="G70" s="11">
        <v>16758.68</v>
      </c>
      <c r="H70" s="11"/>
      <c r="I70" s="11"/>
      <c r="J70" s="11">
        <v>29029.68</v>
      </c>
      <c r="K70" s="11"/>
      <c r="L70" s="13">
        <f t="shared" ref="L70:L75" si="32">SUM(B70:K70)</f>
        <v>3502073.2800000645</v>
      </c>
      <c r="M70" s="25"/>
      <c r="N70" s="41"/>
      <c r="O70" s="41"/>
      <c r="P70" s="41"/>
    </row>
    <row r="71" spans="1:16" s="19" customFormat="1" x14ac:dyDescent="0.2">
      <c r="A71" s="15" t="s">
        <v>15</v>
      </c>
      <c r="B71" s="37"/>
      <c r="C71" s="16">
        <v>5934.27</v>
      </c>
      <c r="D71" s="11"/>
      <c r="E71" s="11"/>
      <c r="F71" s="11"/>
      <c r="G71" s="16">
        <v>143.6</v>
      </c>
      <c r="H71" s="11"/>
      <c r="I71" s="11"/>
      <c r="J71" s="11"/>
      <c r="K71" s="11"/>
      <c r="L71" s="18">
        <f t="shared" si="32"/>
        <v>6077.8700000000008</v>
      </c>
      <c r="M71" s="25"/>
      <c r="N71" s="41"/>
      <c r="O71" s="41"/>
      <c r="P71" s="41"/>
    </row>
    <row r="72" spans="1:16" ht="24.75" customHeight="1" x14ac:dyDescent="0.2">
      <c r="A72" s="44" t="s">
        <v>18</v>
      </c>
      <c r="B72" s="37"/>
      <c r="C72" s="37">
        <v>9310.75</v>
      </c>
      <c r="D72" s="37"/>
      <c r="E72" s="37"/>
      <c r="F72" s="37"/>
      <c r="G72" s="37"/>
      <c r="H72" s="37"/>
      <c r="I72" s="16">
        <v>69807</v>
      </c>
      <c r="J72" s="37"/>
      <c r="K72" s="37"/>
      <c r="L72" s="18">
        <f t="shared" si="32"/>
        <v>79117.75</v>
      </c>
    </row>
    <row r="73" spans="1:16" x14ac:dyDescent="0.2">
      <c r="A73" s="44" t="s">
        <v>26</v>
      </c>
      <c r="B73" s="37"/>
      <c r="C73" s="16">
        <v>0</v>
      </c>
      <c r="D73" s="37"/>
      <c r="E73" s="37"/>
      <c r="F73" s="37"/>
      <c r="G73" s="37"/>
      <c r="H73" s="37"/>
      <c r="I73" s="16">
        <v>0</v>
      </c>
      <c r="J73" s="37"/>
      <c r="K73" s="37"/>
      <c r="L73" s="18">
        <f t="shared" si="32"/>
        <v>0</v>
      </c>
    </row>
    <row r="74" spans="1:16" x14ac:dyDescent="0.2">
      <c r="A74" s="48" t="s">
        <v>35</v>
      </c>
      <c r="B74" s="11">
        <v>26963.599999999995</v>
      </c>
      <c r="C74" s="11">
        <v>21960.799999999999</v>
      </c>
      <c r="D74" s="11">
        <v>14354.48</v>
      </c>
      <c r="E74" s="11">
        <v>5232.96</v>
      </c>
      <c r="F74" s="11">
        <v>2119.8000000000002</v>
      </c>
      <c r="G74" s="11">
        <v>6150.24</v>
      </c>
      <c r="H74" s="11">
        <v>12257.88</v>
      </c>
      <c r="I74" s="11">
        <v>1085.44</v>
      </c>
      <c r="J74" s="11">
        <v>354</v>
      </c>
      <c r="K74" s="11"/>
      <c r="L74" s="34">
        <f t="shared" si="32"/>
        <v>90479.200000000012</v>
      </c>
    </row>
    <row r="75" spans="1:16" ht="26.25" customHeight="1" thickBot="1" x14ac:dyDescent="0.25">
      <c r="A75" s="49" t="s">
        <v>36</v>
      </c>
      <c r="B75" s="11">
        <v>11900</v>
      </c>
      <c r="C75" s="11"/>
      <c r="D75" s="11"/>
      <c r="E75" s="11"/>
      <c r="F75" s="11"/>
      <c r="G75" s="11"/>
      <c r="H75" s="11"/>
      <c r="I75" s="11"/>
      <c r="J75" s="11"/>
      <c r="K75" s="11"/>
      <c r="L75" s="34">
        <f t="shared" si="32"/>
        <v>11900</v>
      </c>
    </row>
    <row r="76" spans="1:16" s="25" customFormat="1" ht="19.5" customHeight="1" thickBot="1" x14ac:dyDescent="0.25">
      <c r="A76" s="23" t="s">
        <v>12</v>
      </c>
      <c r="B76" s="24">
        <f>SUM(B70:B75)</f>
        <v>71609.64</v>
      </c>
      <c r="C76" s="24">
        <f t="shared" ref="C76:L76" si="33">SUM(C70:C75)</f>
        <v>3460744.700000064</v>
      </c>
      <c r="D76" s="24">
        <f t="shared" si="33"/>
        <v>14354.48</v>
      </c>
      <c r="E76" s="24">
        <f t="shared" si="33"/>
        <v>5232.96</v>
      </c>
      <c r="F76" s="24">
        <f t="shared" si="33"/>
        <v>2119.8000000000002</v>
      </c>
      <c r="G76" s="24">
        <f t="shared" si="33"/>
        <v>23052.519999999997</v>
      </c>
      <c r="H76" s="24">
        <f t="shared" si="33"/>
        <v>12257.88</v>
      </c>
      <c r="I76" s="24">
        <f t="shared" si="33"/>
        <v>70892.44</v>
      </c>
      <c r="J76" s="24">
        <f t="shared" si="33"/>
        <v>29383.68</v>
      </c>
      <c r="K76" s="24">
        <f t="shared" si="33"/>
        <v>0</v>
      </c>
      <c r="L76" s="24">
        <f t="shared" si="33"/>
        <v>3689648.1000000648</v>
      </c>
      <c r="M76" s="1"/>
      <c r="N76" s="2"/>
      <c r="O76" s="2"/>
      <c r="P76" s="2"/>
    </row>
    <row r="77" spans="1:16" s="25" customFormat="1" ht="12.75" thickBot="1" x14ac:dyDescent="0.25">
      <c r="A77" s="50"/>
      <c r="L77" s="1"/>
      <c r="M77" s="1"/>
      <c r="N77" s="2"/>
      <c r="O77" s="2"/>
      <c r="P77" s="2"/>
    </row>
    <row r="78" spans="1:16" ht="29.25" customHeight="1" thickBot="1" x14ac:dyDescent="0.25">
      <c r="A78" s="39" t="s">
        <v>37</v>
      </c>
      <c r="B78" s="7" t="s">
        <v>2</v>
      </c>
      <c r="C78" s="8" t="s">
        <v>3</v>
      </c>
      <c r="D78" s="8" t="s">
        <v>4</v>
      </c>
      <c r="E78" s="8" t="s">
        <v>5</v>
      </c>
      <c r="F78" s="8" t="s">
        <v>6</v>
      </c>
      <c r="G78" s="8" t="s">
        <v>7</v>
      </c>
      <c r="H78" s="8" t="s">
        <v>8</v>
      </c>
      <c r="I78" s="8" t="s">
        <v>9</v>
      </c>
      <c r="J78" s="8" t="s">
        <v>10</v>
      </c>
      <c r="K78" s="9" t="s">
        <v>11</v>
      </c>
      <c r="L78" s="9" t="s">
        <v>12</v>
      </c>
    </row>
    <row r="79" spans="1:16" x14ac:dyDescent="0.2">
      <c r="A79" s="10" t="s">
        <v>13</v>
      </c>
      <c r="B79" s="11">
        <v>30714.75</v>
      </c>
      <c r="C79" s="11">
        <v>30714.75</v>
      </c>
      <c r="D79" s="11">
        <v>4450619.37</v>
      </c>
      <c r="E79" s="11">
        <v>1683</v>
      </c>
      <c r="F79" s="11"/>
      <c r="G79" s="11"/>
      <c r="H79" s="11"/>
      <c r="I79" s="11"/>
      <c r="J79" s="11"/>
      <c r="K79" s="11"/>
      <c r="L79" s="13">
        <f t="shared" ref="L79:L85" si="34">SUM(B79:K79)</f>
        <v>4513731.87</v>
      </c>
    </row>
    <row r="80" spans="1:16" x14ac:dyDescent="0.2">
      <c r="A80" s="15" t="s">
        <v>15</v>
      </c>
      <c r="B80" s="30"/>
      <c r="C80" s="37"/>
      <c r="D80" s="30">
        <v>22150.3</v>
      </c>
      <c r="E80" s="11"/>
      <c r="F80" s="11"/>
      <c r="G80" s="11"/>
      <c r="H80" s="11"/>
      <c r="I80" s="11"/>
      <c r="J80" s="11"/>
      <c r="K80" s="11"/>
      <c r="L80" s="18">
        <f t="shared" si="34"/>
        <v>22150.3</v>
      </c>
    </row>
    <row r="81" spans="1:16" ht="22.5" customHeight="1" x14ac:dyDescent="0.2">
      <c r="A81" s="20" t="s">
        <v>16</v>
      </c>
      <c r="B81" s="11"/>
      <c r="C81" s="11"/>
      <c r="D81" s="11">
        <v>2493131.37</v>
      </c>
      <c r="E81" s="11"/>
      <c r="F81" s="11"/>
      <c r="G81" s="11"/>
      <c r="H81" s="11"/>
      <c r="I81" s="11"/>
      <c r="J81" s="11"/>
      <c r="K81" s="12"/>
      <c r="L81" s="13">
        <f t="shared" si="34"/>
        <v>2493131.37</v>
      </c>
      <c r="M81" s="25"/>
      <c r="N81" s="41"/>
      <c r="O81" s="41"/>
      <c r="P81" s="41"/>
    </row>
    <row r="82" spans="1:16" ht="24" x14ac:dyDescent="0.2">
      <c r="A82" s="15" t="s">
        <v>17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3">
        <f t="shared" si="34"/>
        <v>0</v>
      </c>
    </row>
    <row r="83" spans="1:16" ht="24" x14ac:dyDescent="0.2">
      <c r="A83" s="20" t="s">
        <v>18</v>
      </c>
      <c r="B83" s="37"/>
      <c r="C83" s="37"/>
      <c r="D83" s="16">
        <v>325117</v>
      </c>
      <c r="E83" s="37"/>
      <c r="F83" s="37"/>
      <c r="G83" s="37"/>
      <c r="H83" s="37"/>
      <c r="I83" s="37"/>
      <c r="J83" s="37"/>
      <c r="K83" s="37"/>
      <c r="L83" s="18">
        <f t="shared" si="34"/>
        <v>325117</v>
      </c>
    </row>
    <row r="84" spans="1:16" x14ac:dyDescent="0.2">
      <c r="A84" s="20" t="s">
        <v>22</v>
      </c>
      <c r="B84" s="37"/>
      <c r="C84" s="37"/>
      <c r="D84" s="16">
        <v>142067</v>
      </c>
      <c r="E84" s="37"/>
      <c r="F84" s="37"/>
      <c r="G84" s="37"/>
      <c r="H84" s="37"/>
      <c r="I84" s="37"/>
      <c r="J84" s="37"/>
      <c r="K84" s="37"/>
      <c r="L84" s="18">
        <f t="shared" si="34"/>
        <v>142067</v>
      </c>
    </row>
    <row r="85" spans="1:16" ht="16.5" customHeight="1" thickBot="1" x14ac:dyDescent="0.25">
      <c r="A85" s="20" t="s">
        <v>26</v>
      </c>
      <c r="B85" s="12"/>
      <c r="C85" s="12"/>
      <c r="D85" s="43">
        <v>107790</v>
      </c>
      <c r="E85" s="12"/>
      <c r="F85" s="12"/>
      <c r="G85" s="12"/>
      <c r="H85" s="12"/>
      <c r="I85" s="12"/>
      <c r="J85" s="12"/>
      <c r="K85" s="12"/>
      <c r="L85" s="13">
        <f t="shared" si="34"/>
        <v>107790</v>
      </c>
      <c r="N85" s="38"/>
      <c r="O85" s="38"/>
      <c r="P85" s="38"/>
    </row>
    <row r="86" spans="1:16" s="25" customFormat="1" ht="19.5" customHeight="1" thickBot="1" x14ac:dyDescent="0.25">
      <c r="A86" s="23" t="s">
        <v>12</v>
      </c>
      <c r="B86" s="24">
        <f t="shared" ref="B86:K86" si="35">SUM(B79:B85)</f>
        <v>30714.75</v>
      </c>
      <c r="C86" s="24">
        <f t="shared" ref="C86" si="36">SUM(C79:C85)</f>
        <v>30714.75</v>
      </c>
      <c r="D86" s="24">
        <f t="shared" ref="D86" si="37">SUM(D79:D85)</f>
        <v>7540875.04</v>
      </c>
      <c r="E86" s="24">
        <f t="shared" ref="E86" si="38">SUM(E79:E85)</f>
        <v>1683</v>
      </c>
      <c r="F86" s="24">
        <f t="shared" ref="F86" si="39">SUM(F79:F85)</f>
        <v>0</v>
      </c>
      <c r="G86" s="24">
        <f t="shared" ref="G86" si="40">SUM(G79:G85)</f>
        <v>0</v>
      </c>
      <c r="H86" s="24">
        <f t="shared" ref="H86" si="41">SUM(H79:H85)</f>
        <v>0</v>
      </c>
      <c r="I86" s="24">
        <f t="shared" ref="I86" si="42">SUM(I79:I85)</f>
        <v>0</v>
      </c>
      <c r="J86" s="24">
        <f t="shared" ref="J86" si="43">SUM(J79:J85)</f>
        <v>0</v>
      </c>
      <c r="K86" s="24">
        <f t="shared" ref="K86" si="44">SUM(K79:K85)</f>
        <v>0</v>
      </c>
      <c r="L86" s="24">
        <f t="shared" ref="L86" si="45">SUM(L79:L85)</f>
        <v>7603987.54</v>
      </c>
      <c r="M86" s="1"/>
      <c r="N86" s="2"/>
      <c r="O86" s="2"/>
      <c r="P86" s="2"/>
    </row>
    <row r="87" spans="1:16" ht="12.75" thickBot="1" x14ac:dyDescent="0.25">
      <c r="A87" s="32"/>
    </row>
    <row r="88" spans="1:16" ht="21" customHeight="1" thickBot="1" x14ac:dyDescent="0.25">
      <c r="A88" s="6" t="s">
        <v>38</v>
      </c>
      <c r="B88" s="7" t="s">
        <v>2</v>
      </c>
      <c r="C88" s="8" t="s">
        <v>3</v>
      </c>
      <c r="D88" s="8" t="s">
        <v>4</v>
      </c>
      <c r="E88" s="8" t="s">
        <v>5</v>
      </c>
      <c r="F88" s="8" t="s">
        <v>6</v>
      </c>
      <c r="G88" s="8" t="s">
        <v>7</v>
      </c>
      <c r="H88" s="8" t="s">
        <v>8</v>
      </c>
      <c r="I88" s="8" t="s">
        <v>9</v>
      </c>
      <c r="J88" s="8" t="s">
        <v>10</v>
      </c>
      <c r="K88" s="9" t="s">
        <v>11</v>
      </c>
      <c r="L88" s="9" t="s">
        <v>12</v>
      </c>
    </row>
    <row r="89" spans="1:16" x14ac:dyDescent="0.2">
      <c r="A89" s="10" t="s">
        <v>13</v>
      </c>
      <c r="B89" s="11">
        <v>701.2</v>
      </c>
      <c r="C89" s="11"/>
      <c r="D89" s="11"/>
      <c r="E89" s="11">
        <v>777139.95999999472</v>
      </c>
      <c r="F89" s="11"/>
      <c r="G89" s="11">
        <v>3435.88</v>
      </c>
      <c r="H89" s="11"/>
      <c r="I89" s="11"/>
      <c r="J89" s="11"/>
      <c r="K89" s="11"/>
      <c r="L89" s="13">
        <f t="shared" ref="L89:L94" si="46">SUM(B89:K89)</f>
        <v>781277.03999999468</v>
      </c>
    </row>
    <row r="90" spans="1:16" s="19" customFormat="1" x14ac:dyDescent="0.2">
      <c r="A90" s="15" t="s">
        <v>15</v>
      </c>
      <c r="B90" s="11">
        <v>0</v>
      </c>
      <c r="C90" s="11">
        <v>0</v>
      </c>
      <c r="D90" s="11"/>
      <c r="E90" s="16">
        <v>1403.69</v>
      </c>
      <c r="F90" s="11"/>
      <c r="G90" s="11"/>
      <c r="H90" s="11"/>
      <c r="I90" s="11"/>
      <c r="J90" s="11"/>
      <c r="K90" s="11"/>
      <c r="L90" s="18">
        <f t="shared" si="46"/>
        <v>1403.69</v>
      </c>
      <c r="M90" s="25"/>
      <c r="N90" s="41"/>
      <c r="O90" s="41"/>
      <c r="P90" s="41"/>
    </row>
    <row r="91" spans="1:16" ht="25.5" customHeight="1" x14ac:dyDescent="0.2">
      <c r="A91" s="20" t="s">
        <v>16</v>
      </c>
      <c r="B91" s="11"/>
      <c r="C91" s="11"/>
      <c r="D91" s="11"/>
      <c r="E91" s="11">
        <v>503977.41</v>
      </c>
      <c r="F91" s="11"/>
      <c r="G91" s="11"/>
      <c r="H91" s="11"/>
      <c r="I91" s="11"/>
      <c r="J91" s="11"/>
      <c r="K91" s="12"/>
      <c r="L91" s="21">
        <f t="shared" si="46"/>
        <v>503977.41</v>
      </c>
    </row>
    <row r="92" spans="1:16" ht="22.5" customHeight="1" x14ac:dyDescent="0.2">
      <c r="A92" s="15" t="s">
        <v>18</v>
      </c>
      <c r="B92" s="45"/>
      <c r="C92" s="45"/>
      <c r="D92" s="45"/>
      <c r="E92" s="46">
        <v>168532</v>
      </c>
      <c r="F92" s="45"/>
      <c r="G92" s="45"/>
      <c r="H92" s="45"/>
      <c r="I92" s="45"/>
      <c r="J92" s="45"/>
      <c r="K92" s="45"/>
      <c r="L92" s="47">
        <f t="shared" si="46"/>
        <v>168532</v>
      </c>
    </row>
    <row r="93" spans="1:16" ht="18.75" customHeight="1" x14ac:dyDescent="0.25">
      <c r="A93" s="15" t="s">
        <v>22</v>
      </c>
      <c r="B93" s="45"/>
      <c r="C93" s="45"/>
      <c r="D93" s="45"/>
      <c r="E93" s="51">
        <v>194997.5</v>
      </c>
      <c r="F93" s="45"/>
      <c r="G93" s="45"/>
      <c r="H93" s="45"/>
      <c r="I93" s="45"/>
      <c r="J93" s="45"/>
      <c r="K93" s="45"/>
      <c r="L93" s="47">
        <f t="shared" si="46"/>
        <v>194997.5</v>
      </c>
    </row>
    <row r="94" spans="1:16" ht="15" customHeight="1" thickBot="1" x14ac:dyDescent="0.25">
      <c r="A94" s="15" t="s">
        <v>26</v>
      </c>
      <c r="B94" s="12"/>
      <c r="C94" s="12"/>
      <c r="D94" s="12"/>
      <c r="E94" s="11">
        <v>0</v>
      </c>
      <c r="F94" s="12"/>
      <c r="G94" s="12"/>
      <c r="H94" s="12"/>
      <c r="I94" s="12"/>
      <c r="J94" s="12"/>
      <c r="K94" s="12"/>
      <c r="L94" s="13">
        <f t="shared" si="46"/>
        <v>0</v>
      </c>
    </row>
    <row r="95" spans="1:16" s="25" customFormat="1" ht="19.5" customHeight="1" thickBot="1" x14ac:dyDescent="0.25">
      <c r="A95" s="23" t="s">
        <v>12</v>
      </c>
      <c r="B95" s="24">
        <f t="shared" ref="B95:L95" si="47">SUM(B89:B94)</f>
        <v>701.2</v>
      </c>
      <c r="C95" s="24">
        <f t="shared" ref="C95" si="48">SUM(C89:C94)</f>
        <v>0</v>
      </c>
      <c r="D95" s="24">
        <f t="shared" ref="D95" si="49">SUM(D89:D94)</f>
        <v>0</v>
      </c>
      <c r="E95" s="24">
        <f t="shared" ref="E95" si="50">SUM(E89:E94)</f>
        <v>1646050.5599999947</v>
      </c>
      <c r="F95" s="24">
        <f t="shared" ref="F95" si="51">SUM(F89:F94)</f>
        <v>0</v>
      </c>
      <c r="G95" s="24">
        <f t="shared" ref="G95" si="52">SUM(G89:G94)</f>
        <v>3435.88</v>
      </c>
      <c r="H95" s="24">
        <f t="shared" ref="H95" si="53">SUM(H89:H94)</f>
        <v>0</v>
      </c>
      <c r="I95" s="24">
        <f t="shared" ref="I95" si="54">SUM(I89:I94)</f>
        <v>0</v>
      </c>
      <c r="J95" s="24">
        <f t="shared" ref="J95" si="55">SUM(J89:J94)</f>
        <v>0</v>
      </c>
      <c r="K95" s="24">
        <f t="shared" ref="K95" si="56">SUM(K89:K94)</f>
        <v>0</v>
      </c>
      <c r="L95" s="24">
        <f t="shared" ref="L95" si="57">SUM(L89:L94)</f>
        <v>1650187.6399999945</v>
      </c>
      <c r="M95" s="1"/>
      <c r="N95" s="2"/>
      <c r="O95" s="2"/>
      <c r="P95" s="2"/>
    </row>
    <row r="96" spans="1:16" ht="12.75" thickBot="1" x14ac:dyDescent="0.25">
      <c r="A96" s="32"/>
    </row>
    <row r="97" spans="1:16" ht="25.5" customHeight="1" thickBot="1" x14ac:dyDescent="0.25">
      <c r="A97" s="39" t="s">
        <v>39</v>
      </c>
      <c r="B97" s="7" t="s">
        <v>2</v>
      </c>
      <c r="C97" s="8" t="s">
        <v>3</v>
      </c>
      <c r="D97" s="8" t="s">
        <v>4</v>
      </c>
      <c r="E97" s="8" t="s">
        <v>5</v>
      </c>
      <c r="F97" s="8" t="s">
        <v>6</v>
      </c>
      <c r="G97" s="8" t="s">
        <v>7</v>
      </c>
      <c r="H97" s="8" t="s">
        <v>8</v>
      </c>
      <c r="I97" s="8" t="s">
        <v>9</v>
      </c>
      <c r="J97" s="8" t="s">
        <v>10</v>
      </c>
      <c r="K97" s="9" t="s">
        <v>11</v>
      </c>
      <c r="L97" s="9" t="s">
        <v>12</v>
      </c>
      <c r="M97" s="29"/>
    </row>
    <row r="98" spans="1:16" x14ac:dyDescent="0.2">
      <c r="A98" s="10" t="s">
        <v>13</v>
      </c>
      <c r="B98" s="11">
        <v>398.25</v>
      </c>
      <c r="C98" s="11"/>
      <c r="D98" s="11"/>
      <c r="E98" s="11">
        <v>660298.5</v>
      </c>
      <c r="F98" s="11"/>
      <c r="G98" s="11"/>
      <c r="H98" s="11"/>
      <c r="I98" s="11"/>
      <c r="J98" s="11"/>
      <c r="K98" s="11"/>
      <c r="L98" s="13">
        <f>SUM(B98:K98)</f>
        <v>660696.75</v>
      </c>
      <c r="M98" s="17"/>
      <c r="N98" s="38"/>
      <c r="O98" s="38"/>
      <c r="P98" s="38"/>
    </row>
    <row r="99" spans="1:16" ht="12.75" thickBot="1" x14ac:dyDescent="0.25">
      <c r="A99" s="15" t="s">
        <v>15</v>
      </c>
      <c r="B99" s="11">
        <v>0</v>
      </c>
      <c r="C99" s="11">
        <v>0</v>
      </c>
      <c r="D99" s="11"/>
      <c r="E99" s="11"/>
      <c r="F99" s="11"/>
      <c r="G99" s="11"/>
      <c r="H99" s="11"/>
      <c r="I99" s="11"/>
      <c r="J99" s="11"/>
      <c r="K99" s="11"/>
      <c r="L99" s="18">
        <f>SUM(B99:K99)</f>
        <v>0</v>
      </c>
      <c r="M99" s="25"/>
      <c r="N99" s="41"/>
      <c r="O99" s="41"/>
      <c r="P99" s="41"/>
    </row>
    <row r="100" spans="1:16" s="25" customFormat="1" ht="19.5" customHeight="1" thickBot="1" x14ac:dyDescent="0.25">
      <c r="A100" s="23" t="s">
        <v>12</v>
      </c>
      <c r="B100" s="24">
        <f>SUM(B98:B99)</f>
        <v>398.25</v>
      </c>
      <c r="C100" s="24">
        <f t="shared" ref="C100:M100" si="58">SUM(C98:C99)</f>
        <v>0</v>
      </c>
      <c r="D100" s="24">
        <f t="shared" si="58"/>
        <v>0</v>
      </c>
      <c r="E100" s="24">
        <f t="shared" si="58"/>
        <v>660298.5</v>
      </c>
      <c r="F100" s="24">
        <f t="shared" si="58"/>
        <v>0</v>
      </c>
      <c r="G100" s="24">
        <f t="shared" si="58"/>
        <v>0</v>
      </c>
      <c r="H100" s="24">
        <f t="shared" si="58"/>
        <v>0</v>
      </c>
      <c r="I100" s="24">
        <f t="shared" si="58"/>
        <v>0</v>
      </c>
      <c r="J100" s="24">
        <f t="shared" si="58"/>
        <v>0</v>
      </c>
      <c r="K100" s="24">
        <f t="shared" si="58"/>
        <v>0</v>
      </c>
      <c r="L100" s="24">
        <f t="shared" si="58"/>
        <v>660696.75</v>
      </c>
      <c r="N100" s="2"/>
      <c r="O100" s="2"/>
      <c r="P100" s="2"/>
    </row>
    <row r="101" spans="1:16" ht="12.75" thickBot="1" x14ac:dyDescent="0.25">
      <c r="A101" s="32"/>
      <c r="M101" s="25"/>
    </row>
    <row r="102" spans="1:16" ht="27.75" customHeight="1" thickBot="1" x14ac:dyDescent="0.25">
      <c r="A102" s="39" t="s">
        <v>40</v>
      </c>
      <c r="B102" s="7" t="s">
        <v>2</v>
      </c>
      <c r="C102" s="8" t="s">
        <v>3</v>
      </c>
      <c r="D102" s="8" t="s">
        <v>4</v>
      </c>
      <c r="E102" s="8" t="s">
        <v>5</v>
      </c>
      <c r="F102" s="8" t="s">
        <v>6</v>
      </c>
      <c r="G102" s="8" t="s">
        <v>7</v>
      </c>
      <c r="H102" s="8" t="s">
        <v>8</v>
      </c>
      <c r="I102" s="8" t="s">
        <v>9</v>
      </c>
      <c r="J102" s="8" t="s">
        <v>10</v>
      </c>
      <c r="K102" s="9" t="s">
        <v>11</v>
      </c>
      <c r="L102" s="9" t="s">
        <v>12</v>
      </c>
    </row>
    <row r="103" spans="1:16" x14ac:dyDescent="0.2">
      <c r="A103" s="10" t="s">
        <v>13</v>
      </c>
      <c r="B103" s="11">
        <v>3646.24</v>
      </c>
      <c r="C103" s="11">
        <v>993670.51999999268</v>
      </c>
      <c r="D103" s="11"/>
      <c r="E103" s="11"/>
      <c r="F103" s="11"/>
      <c r="G103" s="11">
        <v>71101.679999999993</v>
      </c>
      <c r="H103" s="11">
        <v>410552.5999999987</v>
      </c>
      <c r="I103" s="11"/>
      <c r="J103" s="11">
        <v>44806.68</v>
      </c>
      <c r="K103" s="11"/>
      <c r="L103" s="13">
        <f>SUM(B103:K103)</f>
        <v>1523777.7199999914</v>
      </c>
      <c r="M103" s="19"/>
      <c r="N103" s="38"/>
      <c r="O103" s="38"/>
      <c r="P103" s="38"/>
    </row>
    <row r="104" spans="1:16" s="19" customFormat="1" ht="12.75" thickBot="1" x14ac:dyDescent="0.25">
      <c r="A104" s="52" t="s">
        <v>15</v>
      </c>
      <c r="B104" s="11">
        <v>0</v>
      </c>
      <c r="C104" s="53">
        <v>1069.82</v>
      </c>
      <c r="D104" s="11"/>
      <c r="E104" s="11"/>
      <c r="F104" s="11"/>
      <c r="G104" s="53">
        <v>136.41999999999999</v>
      </c>
      <c r="H104" s="53">
        <v>430.8</v>
      </c>
      <c r="I104" s="53">
        <v>215.4</v>
      </c>
      <c r="J104" s="11"/>
      <c r="K104" s="11"/>
      <c r="L104" s="54">
        <f>SUM(B104:K104)</f>
        <v>1852.44</v>
      </c>
      <c r="M104" s="1"/>
      <c r="N104" s="2"/>
      <c r="O104" s="2"/>
      <c r="P104" s="2"/>
    </row>
    <row r="105" spans="1:16" s="25" customFormat="1" ht="19.5" customHeight="1" thickBot="1" x14ac:dyDescent="0.25">
      <c r="A105" s="55" t="s">
        <v>12</v>
      </c>
      <c r="B105" s="24">
        <f>SUM(B103:B104)</f>
        <v>3646.24</v>
      </c>
      <c r="C105" s="24">
        <f t="shared" ref="C105:L105" si="59">SUM(C103:C104)</f>
        <v>994740.33999999263</v>
      </c>
      <c r="D105" s="24">
        <f t="shared" si="59"/>
        <v>0</v>
      </c>
      <c r="E105" s="24">
        <f t="shared" si="59"/>
        <v>0</v>
      </c>
      <c r="F105" s="24">
        <f t="shared" si="59"/>
        <v>0</v>
      </c>
      <c r="G105" s="24">
        <f t="shared" si="59"/>
        <v>71238.099999999991</v>
      </c>
      <c r="H105" s="24">
        <f t="shared" si="59"/>
        <v>410983.39999999868</v>
      </c>
      <c r="I105" s="24">
        <f t="shared" si="59"/>
        <v>215.4</v>
      </c>
      <c r="J105" s="24">
        <f t="shared" si="59"/>
        <v>44806.68</v>
      </c>
      <c r="K105" s="24">
        <f t="shared" si="59"/>
        <v>0</v>
      </c>
      <c r="L105" s="24">
        <f t="shared" si="59"/>
        <v>1525630.1599999913</v>
      </c>
      <c r="M105" s="1"/>
      <c r="N105" s="41"/>
      <c r="O105" s="41"/>
      <c r="P105" s="41"/>
    </row>
    <row r="106" spans="1:16" ht="12.75" thickBot="1" x14ac:dyDescent="0.25">
      <c r="A106" s="50"/>
    </row>
    <row r="107" spans="1:16" ht="24" customHeight="1" thickBot="1" x14ac:dyDescent="0.25">
      <c r="A107" s="39" t="s">
        <v>41</v>
      </c>
      <c r="B107" s="7" t="s">
        <v>2</v>
      </c>
      <c r="C107" s="8" t="s">
        <v>3</v>
      </c>
      <c r="D107" s="8" t="s">
        <v>4</v>
      </c>
      <c r="E107" s="8" t="s">
        <v>5</v>
      </c>
      <c r="F107" s="8" t="s">
        <v>6</v>
      </c>
      <c r="G107" s="8" t="s">
        <v>7</v>
      </c>
      <c r="H107" s="8" t="s">
        <v>8</v>
      </c>
      <c r="I107" s="8" t="s">
        <v>9</v>
      </c>
      <c r="J107" s="8" t="s">
        <v>10</v>
      </c>
      <c r="K107" s="9" t="s">
        <v>11</v>
      </c>
      <c r="L107" s="9" t="s">
        <v>12</v>
      </c>
    </row>
    <row r="108" spans="1:16" x14ac:dyDescent="0.2">
      <c r="A108" s="10" t="s">
        <v>13</v>
      </c>
      <c r="B108" s="11">
        <v>10868.6</v>
      </c>
      <c r="C108" s="11">
        <v>189604.48000000001</v>
      </c>
      <c r="D108" s="11"/>
      <c r="E108" s="11"/>
      <c r="F108" s="11"/>
      <c r="G108" s="11">
        <v>202646.8</v>
      </c>
      <c r="H108" s="11">
        <v>312524.84000000003</v>
      </c>
      <c r="I108" s="11"/>
      <c r="J108" s="11">
        <v>1877533.12</v>
      </c>
      <c r="K108" s="11"/>
      <c r="L108" s="13">
        <f>SUM(B108:K108)</f>
        <v>2593177.84</v>
      </c>
    </row>
    <row r="109" spans="1:16" s="19" customFormat="1" ht="12.75" thickBot="1" x14ac:dyDescent="0.25">
      <c r="A109" s="15" t="s">
        <v>15</v>
      </c>
      <c r="B109" s="11">
        <v>0</v>
      </c>
      <c r="C109" s="11">
        <v>0</v>
      </c>
      <c r="D109" s="11"/>
      <c r="E109" s="11"/>
      <c r="F109" s="11"/>
      <c r="G109" s="17">
        <v>538.5</v>
      </c>
      <c r="H109" s="16">
        <v>516.96</v>
      </c>
      <c r="I109" s="17">
        <v>9075.52</v>
      </c>
      <c r="J109" s="11"/>
      <c r="K109" s="11"/>
      <c r="L109" s="18">
        <f>SUM(B109:K109)</f>
        <v>10130.98</v>
      </c>
      <c r="M109" s="1"/>
      <c r="N109" s="2"/>
      <c r="O109" s="2"/>
      <c r="P109" s="2"/>
    </row>
    <row r="110" spans="1:16" s="25" customFormat="1" ht="19.5" customHeight="1" thickBot="1" x14ac:dyDescent="0.25">
      <c r="A110" s="23" t="s">
        <v>12</v>
      </c>
      <c r="B110" s="24">
        <f t="shared" ref="B110:L110" si="60">SUM(B108:B109)</f>
        <v>10868.6</v>
      </c>
      <c r="C110" s="24">
        <f t="shared" si="60"/>
        <v>189604.48000000001</v>
      </c>
      <c r="D110" s="24">
        <f t="shared" si="60"/>
        <v>0</v>
      </c>
      <c r="E110" s="24">
        <f t="shared" si="60"/>
        <v>0</v>
      </c>
      <c r="F110" s="24">
        <f t="shared" si="60"/>
        <v>0</v>
      </c>
      <c r="G110" s="24">
        <f t="shared" si="60"/>
        <v>203185.3</v>
      </c>
      <c r="H110" s="24">
        <f t="shared" si="60"/>
        <v>313041.80000000005</v>
      </c>
      <c r="I110" s="24">
        <f t="shared" si="60"/>
        <v>9075.52</v>
      </c>
      <c r="J110" s="24">
        <f t="shared" si="60"/>
        <v>1877533.12</v>
      </c>
      <c r="K110" s="24">
        <f t="shared" si="60"/>
        <v>0</v>
      </c>
      <c r="L110" s="24">
        <f t="shared" si="60"/>
        <v>2603308.8199999998</v>
      </c>
      <c r="M110" s="1"/>
      <c r="N110" s="2"/>
      <c r="O110" s="2"/>
      <c r="P110" s="2"/>
    </row>
    <row r="111" spans="1:16" ht="12.75" thickBot="1" x14ac:dyDescent="0.25">
      <c r="A111" s="32"/>
    </row>
    <row r="112" spans="1:16" ht="20.25" customHeight="1" thickBot="1" x14ac:dyDescent="0.25">
      <c r="A112" s="6" t="s">
        <v>42</v>
      </c>
      <c r="B112" s="7" t="s">
        <v>2</v>
      </c>
      <c r="C112" s="8" t="s">
        <v>3</v>
      </c>
      <c r="D112" s="8" t="s">
        <v>4</v>
      </c>
      <c r="E112" s="8" t="s">
        <v>5</v>
      </c>
      <c r="F112" s="8" t="s">
        <v>6</v>
      </c>
      <c r="G112" s="8" t="s">
        <v>7</v>
      </c>
      <c r="H112" s="8" t="s">
        <v>8</v>
      </c>
      <c r="I112" s="8" t="s">
        <v>9</v>
      </c>
      <c r="J112" s="8" t="s">
        <v>10</v>
      </c>
      <c r="K112" s="9" t="s">
        <v>11</v>
      </c>
      <c r="L112" s="9" t="s">
        <v>12</v>
      </c>
    </row>
    <row r="113" spans="1:16" x14ac:dyDescent="0.2">
      <c r="A113" s="10" t="s">
        <v>43</v>
      </c>
      <c r="B113" s="13">
        <f t="shared" ref="B113:K113" si="61">B7</f>
        <v>16625.7</v>
      </c>
      <c r="C113" s="13">
        <f t="shared" si="61"/>
        <v>0</v>
      </c>
      <c r="D113" s="13">
        <f t="shared" si="61"/>
        <v>1278.9000000000001</v>
      </c>
      <c r="E113" s="13">
        <f t="shared" si="61"/>
        <v>4689.3</v>
      </c>
      <c r="F113" s="13">
        <f t="shared" si="61"/>
        <v>0</v>
      </c>
      <c r="G113" s="13">
        <f t="shared" si="61"/>
        <v>0</v>
      </c>
      <c r="H113" s="13">
        <f t="shared" si="61"/>
        <v>15773.1</v>
      </c>
      <c r="I113" s="13">
        <f t="shared" si="61"/>
        <v>0</v>
      </c>
      <c r="J113" s="13">
        <f t="shared" si="61"/>
        <v>1278.9000000000001</v>
      </c>
      <c r="K113" s="13">
        <f t="shared" si="61"/>
        <v>0</v>
      </c>
      <c r="L113" s="13">
        <f t="shared" ref="L113:L125" si="62">SUM(B113:K113)</f>
        <v>39645.9</v>
      </c>
    </row>
    <row r="114" spans="1:16" x14ac:dyDescent="0.2">
      <c r="A114" s="20" t="s">
        <v>13</v>
      </c>
      <c r="B114" s="13">
        <f t="shared" ref="B114:J114" si="63">B6+B17+B27+B40+B55+B70+B79+B89+B98+B103+B108</f>
        <v>3121923.8099999889</v>
      </c>
      <c r="C114" s="13">
        <f t="shared" si="63"/>
        <v>11737853.180000257</v>
      </c>
      <c r="D114" s="13">
        <f t="shared" si="63"/>
        <v>4512048.87</v>
      </c>
      <c r="E114" s="13">
        <f t="shared" si="63"/>
        <v>1482664.8399999947</v>
      </c>
      <c r="F114" s="13">
        <f t="shared" si="63"/>
        <v>0</v>
      </c>
      <c r="G114" s="13">
        <f t="shared" si="63"/>
        <v>2364443.0500000189</v>
      </c>
      <c r="H114" s="13">
        <f t="shared" si="63"/>
        <v>1467655.389999999</v>
      </c>
      <c r="I114" s="13">
        <f t="shared" si="63"/>
        <v>0</v>
      </c>
      <c r="J114" s="13">
        <f t="shared" si="63"/>
        <v>2226858.2800000003</v>
      </c>
      <c r="K114" s="13">
        <f>K50</f>
        <v>1307390.49</v>
      </c>
      <c r="L114" s="13">
        <f t="shared" si="62"/>
        <v>28220837.910000261</v>
      </c>
    </row>
    <row r="115" spans="1:16" s="19" customFormat="1" x14ac:dyDescent="0.2">
      <c r="A115" s="15" t="s">
        <v>15</v>
      </c>
      <c r="B115" s="18">
        <f t="shared" ref="B115:K115" si="64">B8+B18+B28+B41+B51+B56+B71+B80+B90+B99+B104+B109</f>
        <v>707.23</v>
      </c>
      <c r="C115" s="18">
        <f t="shared" si="64"/>
        <v>19953.22</v>
      </c>
      <c r="D115" s="18">
        <f t="shared" si="64"/>
        <v>22150.3</v>
      </c>
      <c r="E115" s="18">
        <f t="shared" si="64"/>
        <v>1403.69</v>
      </c>
      <c r="F115" s="18">
        <f t="shared" si="64"/>
        <v>0</v>
      </c>
      <c r="G115" s="18">
        <f t="shared" si="64"/>
        <v>2114.5100000000002</v>
      </c>
      <c r="H115" s="18">
        <f t="shared" si="64"/>
        <v>1288.81</v>
      </c>
      <c r="I115" s="18">
        <f t="shared" si="64"/>
        <v>9804.2900000000009</v>
      </c>
      <c r="J115" s="18">
        <f t="shared" si="64"/>
        <v>0</v>
      </c>
      <c r="K115" s="18">
        <f t="shared" si="64"/>
        <v>45900.54</v>
      </c>
      <c r="L115" s="18">
        <f t="shared" si="62"/>
        <v>103322.59</v>
      </c>
      <c r="N115" s="2"/>
      <c r="O115" s="2"/>
      <c r="P115" s="2"/>
    </row>
    <row r="116" spans="1:16" ht="27" customHeight="1" x14ac:dyDescent="0.2">
      <c r="A116" s="20" t="s">
        <v>16</v>
      </c>
      <c r="B116" s="21">
        <f t="shared" ref="B116:K116" si="65">B9+B19+B30+B42+B57+B63+B81+B91</f>
        <v>9345369.6400000006</v>
      </c>
      <c r="C116" s="21">
        <f t="shared" si="65"/>
        <v>883959.38</v>
      </c>
      <c r="D116" s="21">
        <f t="shared" si="65"/>
        <v>2817286.97</v>
      </c>
      <c r="E116" s="21">
        <f t="shared" si="65"/>
        <v>663300.09</v>
      </c>
      <c r="F116" s="21">
        <f t="shared" si="65"/>
        <v>97920.37000000001</v>
      </c>
      <c r="G116" s="21">
        <f t="shared" si="65"/>
        <v>2495302.8199999998</v>
      </c>
      <c r="H116" s="21">
        <f t="shared" si="65"/>
        <v>3007069.29</v>
      </c>
      <c r="I116" s="21">
        <f t="shared" si="65"/>
        <v>90454.31</v>
      </c>
      <c r="J116" s="21">
        <f t="shared" si="65"/>
        <v>259926.37</v>
      </c>
      <c r="K116" s="21">
        <f t="shared" si="65"/>
        <v>0</v>
      </c>
      <c r="L116" s="21">
        <f t="shared" si="62"/>
        <v>19660589.240000002</v>
      </c>
      <c r="M116" s="19"/>
    </row>
    <row r="117" spans="1:16" ht="24" x14ac:dyDescent="0.2">
      <c r="A117" s="20" t="s">
        <v>17</v>
      </c>
      <c r="B117" s="21">
        <f t="shared" ref="B117:K117" si="66">B10+B20+B31+B43</f>
        <v>659589.96999999986</v>
      </c>
      <c r="C117" s="21">
        <f t="shared" si="66"/>
        <v>0</v>
      </c>
      <c r="D117" s="21">
        <f t="shared" si="66"/>
        <v>102194.06999999995</v>
      </c>
      <c r="E117" s="21">
        <f t="shared" si="66"/>
        <v>1898.26</v>
      </c>
      <c r="F117" s="21">
        <f t="shared" si="66"/>
        <v>0</v>
      </c>
      <c r="G117" s="21">
        <f t="shared" si="66"/>
        <v>49406.219999999965</v>
      </c>
      <c r="H117" s="21">
        <f t="shared" si="66"/>
        <v>258400.56</v>
      </c>
      <c r="I117" s="21">
        <f t="shared" si="66"/>
        <v>0</v>
      </c>
      <c r="J117" s="21">
        <f t="shared" si="66"/>
        <v>0</v>
      </c>
      <c r="K117" s="21">
        <f t="shared" si="66"/>
        <v>0</v>
      </c>
      <c r="L117" s="21">
        <f t="shared" si="62"/>
        <v>1071489.0799999998</v>
      </c>
      <c r="M117" s="19"/>
    </row>
    <row r="118" spans="1:16" ht="24" x14ac:dyDescent="0.2">
      <c r="A118" s="20" t="s">
        <v>18</v>
      </c>
      <c r="B118" s="13">
        <f t="shared" ref="B118:K118" si="67">B11+B21+B32+B44+B58+B64+B72+B83+B92</f>
        <v>321349.2</v>
      </c>
      <c r="C118" s="13">
        <f t="shared" si="67"/>
        <v>16471.75</v>
      </c>
      <c r="D118" s="13">
        <f t="shared" si="67"/>
        <v>454306.35000000009</v>
      </c>
      <c r="E118" s="13">
        <f t="shared" si="67"/>
        <v>291178.95</v>
      </c>
      <c r="F118" s="13">
        <f t="shared" si="67"/>
        <v>90717.600000000166</v>
      </c>
      <c r="G118" s="13">
        <f t="shared" si="67"/>
        <v>351630.82</v>
      </c>
      <c r="H118" s="13">
        <f t="shared" si="67"/>
        <v>957156.13999999734</v>
      </c>
      <c r="I118" s="13">
        <f t="shared" si="67"/>
        <v>175862.2</v>
      </c>
      <c r="J118" s="13">
        <f t="shared" si="67"/>
        <v>0</v>
      </c>
      <c r="K118" s="13">
        <f t="shared" si="67"/>
        <v>0</v>
      </c>
      <c r="L118" s="13">
        <f t="shared" si="62"/>
        <v>2658673.0099999979</v>
      </c>
      <c r="M118" s="19"/>
    </row>
    <row r="119" spans="1:16" x14ac:dyDescent="0.2">
      <c r="A119" s="20" t="s">
        <v>22</v>
      </c>
      <c r="B119" s="13">
        <f t="shared" ref="B119:K119" si="68">B22+B33+B45+B65+B84+B93</f>
        <v>519591.5</v>
      </c>
      <c r="C119" s="13">
        <f t="shared" si="68"/>
        <v>282531</v>
      </c>
      <c r="D119" s="13">
        <f t="shared" si="68"/>
        <v>150942</v>
      </c>
      <c r="E119" s="13">
        <f t="shared" si="68"/>
        <v>205059.5</v>
      </c>
      <c r="F119" s="13">
        <f t="shared" si="68"/>
        <v>1420</v>
      </c>
      <c r="G119" s="13">
        <f t="shared" si="68"/>
        <v>267937.5</v>
      </c>
      <c r="H119" s="13">
        <f t="shared" si="68"/>
        <v>257349</v>
      </c>
      <c r="I119" s="13">
        <f t="shared" si="68"/>
        <v>59640</v>
      </c>
      <c r="J119" s="13">
        <f t="shared" si="68"/>
        <v>0</v>
      </c>
      <c r="K119" s="13">
        <f t="shared" si="68"/>
        <v>0</v>
      </c>
      <c r="L119" s="13">
        <f t="shared" si="62"/>
        <v>1744470.5</v>
      </c>
    </row>
    <row r="120" spans="1:16" x14ac:dyDescent="0.2">
      <c r="A120" s="20" t="s">
        <v>26</v>
      </c>
      <c r="B120" s="13">
        <f t="shared" ref="B120:K120" si="69">B34+B59+B66+B73+B85+B94</f>
        <v>0</v>
      </c>
      <c r="C120" s="13">
        <f t="shared" si="69"/>
        <v>0</v>
      </c>
      <c r="D120" s="13">
        <f t="shared" si="69"/>
        <v>107790</v>
      </c>
      <c r="E120" s="13">
        <f t="shared" si="69"/>
        <v>0</v>
      </c>
      <c r="F120" s="13">
        <f t="shared" si="69"/>
        <v>150</v>
      </c>
      <c r="G120" s="13">
        <f t="shared" si="69"/>
        <v>0</v>
      </c>
      <c r="H120" s="13">
        <f t="shared" si="69"/>
        <v>0</v>
      </c>
      <c r="I120" s="13">
        <f t="shared" si="69"/>
        <v>0</v>
      </c>
      <c r="J120" s="13">
        <f t="shared" si="69"/>
        <v>0</v>
      </c>
      <c r="K120" s="13">
        <f t="shared" si="69"/>
        <v>0</v>
      </c>
      <c r="L120" s="13">
        <f t="shared" si="62"/>
        <v>107940</v>
      </c>
    </row>
    <row r="121" spans="1:16" x14ac:dyDescent="0.2">
      <c r="A121" s="20" t="s">
        <v>44</v>
      </c>
      <c r="B121" s="13">
        <f t="shared" ref="B121:K121" si="70">B29</f>
        <v>0</v>
      </c>
      <c r="C121" s="13">
        <f t="shared" si="70"/>
        <v>0</v>
      </c>
      <c r="D121" s="13">
        <f t="shared" si="70"/>
        <v>0</v>
      </c>
      <c r="E121" s="13">
        <f t="shared" si="70"/>
        <v>0</v>
      </c>
      <c r="F121" s="13">
        <f t="shared" si="70"/>
        <v>0</v>
      </c>
      <c r="G121" s="13">
        <f t="shared" si="70"/>
        <v>1794000</v>
      </c>
      <c r="H121" s="13">
        <f t="shared" si="70"/>
        <v>0</v>
      </c>
      <c r="I121" s="13">
        <f t="shared" si="70"/>
        <v>0</v>
      </c>
      <c r="J121" s="13">
        <f t="shared" si="70"/>
        <v>0</v>
      </c>
      <c r="K121" s="13">
        <f t="shared" si="70"/>
        <v>0</v>
      </c>
      <c r="L121" s="13">
        <f t="shared" si="62"/>
        <v>1794000</v>
      </c>
      <c r="M121" s="25"/>
      <c r="N121" s="41"/>
      <c r="O121" s="41"/>
      <c r="P121" s="41"/>
    </row>
    <row r="122" spans="1:16" ht="24" x14ac:dyDescent="0.2">
      <c r="A122" s="20" t="s">
        <v>45</v>
      </c>
      <c r="B122" s="13">
        <f>B23</f>
        <v>120000</v>
      </c>
      <c r="C122" s="13"/>
      <c r="D122" s="13"/>
      <c r="E122" s="13"/>
      <c r="F122" s="13"/>
      <c r="G122" s="13">
        <f>G36</f>
        <v>342000</v>
      </c>
      <c r="H122" s="13"/>
      <c r="I122" s="13"/>
      <c r="J122" s="13"/>
      <c r="K122" s="13"/>
      <c r="L122" s="13">
        <f t="shared" si="62"/>
        <v>462000</v>
      </c>
    </row>
    <row r="123" spans="1:16" ht="24" x14ac:dyDescent="0.2">
      <c r="A123" s="20" t="s">
        <v>19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>
        <f t="shared" si="62"/>
        <v>0</v>
      </c>
    </row>
    <row r="124" spans="1:16" ht="21.75" customHeight="1" x14ac:dyDescent="0.2">
      <c r="A124" s="20" t="s">
        <v>35</v>
      </c>
      <c r="B124" s="13">
        <f t="shared" ref="B124:K124" si="71">B74</f>
        <v>26963.599999999995</v>
      </c>
      <c r="C124" s="13">
        <f t="shared" si="71"/>
        <v>21960.799999999999</v>
      </c>
      <c r="D124" s="13">
        <f t="shared" si="71"/>
        <v>14354.48</v>
      </c>
      <c r="E124" s="13">
        <f t="shared" si="71"/>
        <v>5232.96</v>
      </c>
      <c r="F124" s="13">
        <f t="shared" si="71"/>
        <v>2119.8000000000002</v>
      </c>
      <c r="G124" s="13">
        <f t="shared" si="71"/>
        <v>6150.24</v>
      </c>
      <c r="H124" s="13">
        <f t="shared" si="71"/>
        <v>12257.88</v>
      </c>
      <c r="I124" s="13">
        <f t="shared" si="71"/>
        <v>1085.44</v>
      </c>
      <c r="J124" s="13">
        <f t="shared" si="71"/>
        <v>354</v>
      </c>
      <c r="K124" s="13">
        <f t="shared" si="71"/>
        <v>0</v>
      </c>
      <c r="L124" s="13">
        <f t="shared" si="62"/>
        <v>90479.200000000012</v>
      </c>
    </row>
    <row r="125" spans="1:16" ht="21.75" customHeight="1" x14ac:dyDescent="0.2">
      <c r="A125" s="56" t="s">
        <v>36</v>
      </c>
      <c r="B125" s="13">
        <f t="shared" ref="B125:K125" si="72">B75</f>
        <v>11900</v>
      </c>
      <c r="C125" s="13">
        <f t="shared" si="72"/>
        <v>0</v>
      </c>
      <c r="D125" s="13">
        <f t="shared" si="72"/>
        <v>0</v>
      </c>
      <c r="E125" s="13">
        <f t="shared" si="72"/>
        <v>0</v>
      </c>
      <c r="F125" s="13">
        <f t="shared" si="72"/>
        <v>0</v>
      </c>
      <c r="G125" s="13">
        <f t="shared" si="72"/>
        <v>0</v>
      </c>
      <c r="H125" s="13">
        <f t="shared" si="72"/>
        <v>0</v>
      </c>
      <c r="I125" s="13">
        <f t="shared" si="72"/>
        <v>0</v>
      </c>
      <c r="J125" s="13">
        <f t="shared" si="72"/>
        <v>0</v>
      </c>
      <c r="K125" s="13">
        <f t="shared" si="72"/>
        <v>0</v>
      </c>
      <c r="L125" s="13">
        <f t="shared" si="62"/>
        <v>11900</v>
      </c>
    </row>
    <row r="126" spans="1:16" ht="12.75" thickBot="1" x14ac:dyDescent="0.25">
      <c r="A126" s="20" t="s">
        <v>20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>
        <f>SUM(B126:K126)</f>
        <v>0</v>
      </c>
    </row>
    <row r="127" spans="1:16" s="25" customFormat="1" ht="19.5" customHeight="1" thickBot="1" x14ac:dyDescent="0.25">
      <c r="A127" s="23" t="s">
        <v>12</v>
      </c>
      <c r="B127" s="24">
        <f t="shared" ref="B127:L127" si="73">SUM(B113:B126)</f>
        <v>14144020.649999989</v>
      </c>
      <c r="C127" s="24">
        <f t="shared" si="73"/>
        <v>12962729.330000259</v>
      </c>
      <c r="D127" s="24">
        <f t="shared" si="73"/>
        <v>8182351.9400000013</v>
      </c>
      <c r="E127" s="24">
        <f t="shared" si="73"/>
        <v>2655427.5899999947</v>
      </c>
      <c r="F127" s="24">
        <f t="shared" si="73"/>
        <v>192327.77000000016</v>
      </c>
      <c r="G127" s="24">
        <f t="shared" si="73"/>
        <v>7672985.1600000188</v>
      </c>
      <c r="H127" s="24">
        <f t="shared" si="73"/>
        <v>5976950.1699999953</v>
      </c>
      <c r="I127" s="24">
        <f t="shared" si="73"/>
        <v>336846.24000000005</v>
      </c>
      <c r="J127" s="24">
        <f t="shared" si="73"/>
        <v>2488417.5500000003</v>
      </c>
      <c r="K127" s="24">
        <f t="shared" si="73"/>
        <v>1353291.03</v>
      </c>
      <c r="L127" s="24">
        <f t="shared" si="73"/>
        <v>55965347.43000026</v>
      </c>
      <c r="M127" s="1"/>
      <c r="N127" s="2"/>
      <c r="O127" s="2"/>
      <c r="P127" s="2"/>
    </row>
    <row r="129" spans="1:12" x14ac:dyDescent="0.2">
      <c r="A129" s="57" t="s">
        <v>46</v>
      </c>
      <c r="B129" s="57" t="s">
        <v>47</v>
      </c>
    </row>
    <row r="130" spans="1:12" x14ac:dyDescent="0.2">
      <c r="B130" s="57"/>
    </row>
    <row r="137" spans="1:12" x14ac:dyDescent="0.2">
      <c r="L137" s="25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Serrano Garcia</dc:creator>
  <cp:lastModifiedBy>Maria Dolores Serrano Garcia</cp:lastModifiedBy>
  <dcterms:created xsi:type="dcterms:W3CDTF">2016-03-02T09:56:11Z</dcterms:created>
  <dcterms:modified xsi:type="dcterms:W3CDTF">2016-03-08T11:45:01Z</dcterms:modified>
</cp:coreProperties>
</file>