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ngresos" sheetId="1" r:id="rId1"/>
    <sheet name="gastos " sheetId="2" r:id="rId2"/>
  </sheets>
  <definedNames/>
  <calcPr fullCalcOnLoad="1"/>
</workbook>
</file>

<file path=xl/sharedStrings.xml><?xml version="1.0" encoding="utf-8"?>
<sst xmlns="http://schemas.openxmlformats.org/spreadsheetml/2006/main" count="290" uniqueCount="258">
  <si>
    <t>TOTAL</t>
  </si>
  <si>
    <t>Ej.Partida</t>
  </si>
  <si>
    <t>Funcional</t>
  </si>
  <si>
    <t>Económico</t>
  </si>
  <si>
    <t xml:space="preserve">Descripción                                                   </t>
  </si>
  <si>
    <t>G.PERS.RETRIB.BAS.Y OTRAS REMUNERAC. ALTOS CARGOS</t>
  </si>
  <si>
    <t>GASTOS DE PERSONAL LABORAL EVENTUAL</t>
  </si>
  <si>
    <t>GASTO.PERS.INCETIV. AL RENDIMIENTO GRATIFICACIONES</t>
  </si>
  <si>
    <t>EQUIPOS PARA PROCESOS DE INFORMACION</t>
  </si>
  <si>
    <t>MATERIAL DE TRANSPORTE</t>
  </si>
  <si>
    <t>MOBILIARIO Y ENSERES</t>
  </si>
  <si>
    <t>GASTOS DIVERSOS</t>
  </si>
  <si>
    <t>G.TRABAJ.LIMPIEZA Y ASEO REALIZADOS POR OTRAS EMPRESAS</t>
  </si>
  <si>
    <t>G.INDEMN.POR RAZON DEL SERV.DIETAS PERSONAL</t>
  </si>
  <si>
    <t>LOCOMOCION</t>
  </si>
  <si>
    <t>OTRAS INDEMNIZACIONES</t>
  </si>
  <si>
    <t>INTERES DEMORA</t>
  </si>
  <si>
    <t>AMORTIZACION A MEDIO Y LARGO PLAZO</t>
  </si>
  <si>
    <t>Ejer.Part.</t>
  </si>
  <si>
    <t>Descripción</t>
  </si>
  <si>
    <t>TASAS Y OTROS INGRESOS</t>
  </si>
  <si>
    <t>TRANSFERENCIAS CORRIENTES</t>
  </si>
  <si>
    <t>INGRESOS PATRIMONIALES</t>
  </si>
  <si>
    <t>TRANSFERENCIAS DE CAPITAL</t>
  </si>
  <si>
    <t>CAPITULO</t>
  </si>
  <si>
    <t>GASTOS DE PERSONAL</t>
  </si>
  <si>
    <t>GASTOS EN BIENES CORRIENTES Y SERVICIOS</t>
  </si>
  <si>
    <t>GASTOS FINANCIEROS</t>
  </si>
  <si>
    <t>INVERSIONES REALES</t>
  </si>
  <si>
    <t>PASIVOS FINANCIEROS</t>
  </si>
  <si>
    <t>G.PERS.RETRIB.BAS. FUNCIONARIOS</t>
  </si>
  <si>
    <t>G.PERS.RETRIB. COMPLEMENTARIAS.FUNCIONARIOS</t>
  </si>
  <si>
    <t>GASTO.PERS.INCETIV. AL RENDIMIENTO PRODUCTIVIDAD</t>
  </si>
  <si>
    <t>GASTOS SOCIALES  DE FUNCIONARIOS  Y PERS.NO LABORAL.SEGUROS</t>
  </si>
  <si>
    <t xml:space="preserve"> ALTOS CARGOS</t>
  </si>
  <si>
    <t>PERSONAL FUNCIONARIO</t>
  </si>
  <si>
    <t>PERSONAL LABORAL</t>
  </si>
  <si>
    <t>INCENTIVOS AL RENDIMIENTO</t>
  </si>
  <si>
    <t>CUOTAS, PRESTAC. Y GASTOS SOCIALES A CARGO DEL EMPLEADOR</t>
  </si>
  <si>
    <t>OTRO INMOVILIZADO MATERIAL</t>
  </si>
  <si>
    <t>INFRAESTRUCTURA Y BIENES NATURALES</t>
  </si>
  <si>
    <t>EDIFICIOS Y OTRAS CONSTRUCCIONES</t>
  </si>
  <si>
    <t>MATERIAL, SUMINISTROS Y OTROS</t>
  </si>
  <si>
    <t>TRIBUTOS</t>
  </si>
  <si>
    <t>DE PRESTAMOS DEL INTERIOR</t>
  </si>
  <si>
    <t>GASTOS DE FORMALIZACIÓN , MODIFICACION Y CANCELACION</t>
  </si>
  <si>
    <t>OTROS GASTOS FINANCIEROS</t>
  </si>
  <si>
    <t>A ENTIDADES LOCALES</t>
  </si>
  <si>
    <t>A FAMILIAS E INSTITUCIONES SIN FIN DE LUCRO</t>
  </si>
  <si>
    <t>A AGRUPACIONES DEPORTIVAS</t>
  </si>
  <si>
    <t>A JUNTA DE PERSONAL</t>
  </si>
  <si>
    <t>INVERSIONES DE REPOSICION EN INFRAEST.DESTINADA A USO GRAL</t>
  </si>
  <si>
    <t>INVERSIONES NUEVAS ASOCIADAS AL FUNC.OPERATIVO DE LOS SERV.</t>
  </si>
  <si>
    <t>CONCESION DE PRESTAMOS FUERA DEL SECTOR PUBLICO</t>
  </si>
  <si>
    <t>PRESTAMOS A CORTO PLAZO</t>
  </si>
  <si>
    <t>A UNIDADES DE 1ª INTERVENCION</t>
  </si>
  <si>
    <t>INVERSION NUEVA EN INFRAESTR. Y BB DESTINADOS AL USO GRAL</t>
  </si>
  <si>
    <t>OTRAS(MEJORAS DE LAS INFRAESTRUCTURAS)</t>
  </si>
  <si>
    <t xml:space="preserve">             </t>
  </si>
  <si>
    <t>TRANSPORTES</t>
  </si>
  <si>
    <t>MAQUINARIA, INSTALACIONES Y UTILLAJE</t>
  </si>
  <si>
    <t>ACTIVOS FINANCIEROS</t>
  </si>
  <si>
    <t>TASAS</t>
  </si>
  <si>
    <t>EXTINCIÓN DE INCENDIOS</t>
  </si>
  <si>
    <t>CONTRIBUCIONES ESPECIALES</t>
  </si>
  <si>
    <t>39</t>
  </si>
  <si>
    <t>OTROS INGRESOS</t>
  </si>
  <si>
    <t>OTROS INGRESOS DIVERSOS</t>
  </si>
  <si>
    <t>42</t>
  </si>
  <si>
    <t>TRANSFERENCIAS CORRIENTES DEL ESTADO</t>
  </si>
  <si>
    <t>TRANSFERENCIAS CORRIENTES DE LA A.G.ESTADO</t>
  </si>
  <si>
    <t>45</t>
  </si>
  <si>
    <t>TRANSFERENCIAS CORRIENTES DE CC.AA</t>
  </si>
  <si>
    <t>46</t>
  </si>
  <si>
    <t>TRANSF.CORRIENTES DE LA AD.GENERAL DE LA C.A.</t>
  </si>
  <si>
    <t>TRANSFERENCIAS CORRIENTES DE ENTIDADES LOCALES</t>
  </si>
  <si>
    <t>46201</t>
  </si>
  <si>
    <t>46202</t>
  </si>
  <si>
    <t>46203</t>
  </si>
  <si>
    <t>46204</t>
  </si>
  <si>
    <t>46205</t>
  </si>
  <si>
    <t>46206</t>
  </si>
  <si>
    <t>46207</t>
  </si>
  <si>
    <t>46208</t>
  </si>
  <si>
    <t>46209</t>
  </si>
  <si>
    <t>46210</t>
  </si>
  <si>
    <t>46211</t>
  </si>
  <si>
    <t>46212</t>
  </si>
  <si>
    <t>46213</t>
  </si>
  <si>
    <t>46214</t>
  </si>
  <si>
    <t>46215</t>
  </si>
  <si>
    <t>46216</t>
  </si>
  <si>
    <t>46217</t>
  </si>
  <si>
    <t>46218</t>
  </si>
  <si>
    <t>46219</t>
  </si>
  <si>
    <t>46220</t>
  </si>
  <si>
    <t>46221</t>
  </si>
  <si>
    <t>46222</t>
  </si>
  <si>
    <t>46223</t>
  </si>
  <si>
    <t>46224</t>
  </si>
  <si>
    <t>46225</t>
  </si>
  <si>
    <t>46226</t>
  </si>
  <si>
    <t>46227</t>
  </si>
  <si>
    <t>46228</t>
  </si>
  <si>
    <t>46229</t>
  </si>
  <si>
    <t>46230</t>
  </si>
  <si>
    <t>46231</t>
  </si>
  <si>
    <t>46232</t>
  </si>
  <si>
    <t>46233</t>
  </si>
  <si>
    <t>46234</t>
  </si>
  <si>
    <t>46235</t>
  </si>
  <si>
    <t>46236</t>
  </si>
  <si>
    <t>46237</t>
  </si>
  <si>
    <t>46238</t>
  </si>
  <si>
    <t>46239</t>
  </si>
  <si>
    <t>46240</t>
  </si>
  <si>
    <t>46241</t>
  </si>
  <si>
    <t>46242</t>
  </si>
  <si>
    <t>46243</t>
  </si>
  <si>
    <t>OTRAS TRANSFERENCIAS.AYUNTAMIENTO DE ABANILLA</t>
  </si>
  <si>
    <t>OTRAS TRANSFERENCIAS.AYUNTAMIENTO DE ABARÁN</t>
  </si>
  <si>
    <t>OTRAS TRANSFERENCIAS.AYUNTAMIENTO DE ÁGUILAS</t>
  </si>
  <si>
    <t>OTRAS TRANSFERENCIAS.AYUNTAMIENTO DE ALBUDEITE</t>
  </si>
  <si>
    <t>OTRAS TRANSFERENCIAS.AYUNTAMIENTO DE ALEDO</t>
  </si>
  <si>
    <t>OTRAS TRANSFERENCIAS.AYUNTAMIENTO DE ALGUAZAS</t>
  </si>
  <si>
    <t>OTRAS TRANSFERENCIAS.AYUNTAMIENTO DE ALHAMA</t>
  </si>
  <si>
    <t>OTRAS TRANSFERENCIAS.AYUNTAMIENTO DE ARCHENA</t>
  </si>
  <si>
    <t>OTRAS TRANSFERENCIAS.AYUNTAMIENTO DE BENIEL</t>
  </si>
  <si>
    <t>OTRAS TRANSFERENCIAS.AYUNTAMIENTO DE BLANCA</t>
  </si>
  <si>
    <t>OTRAS TRANSFERENCIAS.AYUNTAMIENTO DE BULLAS</t>
  </si>
  <si>
    <t>OTRAS TRANSFERENCIAS.AYUNTAMIENTO DE CALASPARRA</t>
  </si>
  <si>
    <t>OTRAS TRANSFERENCIAS.AYUNTAMIENTO DE CARAVACA</t>
  </si>
  <si>
    <t>OTRAS TRANSFERENCIAS.AYUNTAMIENTO DE CEHEGÍN</t>
  </si>
  <si>
    <t>OTRAS TRANSFERENCIAS.AYUNTAMIENTO DE CEUTÍ</t>
  </si>
  <si>
    <t>OTRAS TRANSFERENCIAS.AYUNTAMIENTO DE CIEZA</t>
  </si>
  <si>
    <t>OTRAS TRANSFERENCIAS.AYUNTAMIENTO DE FORTUNA</t>
  </si>
  <si>
    <t>OTRAS TRANSFERENCIAS.AYTO. DE FUENTE ALAMO</t>
  </si>
  <si>
    <t>OTRAS TRANSFERENCIAS.AYTO. DE ALCANTARILLA</t>
  </si>
  <si>
    <t>OTRAS TRANSFERENCIAS.AYTO. DE CAMPOS DEL RÍO</t>
  </si>
  <si>
    <t>OTRAS TRANSFERENCIAS.AYUNTAMIENTO DE JUMILLA</t>
  </si>
  <si>
    <t>OTRAS TRANSFERENCIAS.AYUNTAMIENTO DE LIBRILLA</t>
  </si>
  <si>
    <t>OTRAS TRANSFERENCIAS.AYUNTAMIENTO DE LORCA</t>
  </si>
  <si>
    <t>OTRAS TRANSFERENCIAS.AYUNTAMIENTO DE LORQUÍ</t>
  </si>
  <si>
    <t>OTRAS TRANSFERENCIAS.AYTO.DE LOS ALCAZARES</t>
  </si>
  <si>
    <t>OTRAS TRANSFERENCIAS.AYUNTAMIENTO DE MAZARRÓN</t>
  </si>
  <si>
    <t>OTRAS TRANSFERENCIAS.AYTO.DE MOLINA DE SEGURA</t>
  </si>
  <si>
    <t>OTRAS TRANSFERENCIAS.AYUNTAMIENTO DE MORATALLA</t>
  </si>
  <si>
    <t>OTRAS TRANSFERENCIAS.AYUNTAMIENTO DE MULA</t>
  </si>
  <si>
    <t>OTRAS TRANSFERENCIAS.AYUNTAMIENTO DE OJOS</t>
  </si>
  <si>
    <t>OTRAS TRANSFERENCIAS.AYUNTAMIENTO DE PLIEGO</t>
  </si>
  <si>
    <t>OTRAS TRANSFERENCIAS.AYTO. DE PUERTO LUMBRERAS</t>
  </si>
  <si>
    <t>OTRAS TRANSFERENCIAS.AYUNTAMIENTO DE RICOTE</t>
  </si>
  <si>
    <t>OTRAS TRANSFERENCIAS.AYUNTAMIENTO DE SAN JAVIER</t>
  </si>
  <si>
    <t>OTRAS TRANSFERENCIAS.AYTO.DE S.PEDRO DEL PINATAR</t>
  </si>
  <si>
    <t>OTRAS TRANSFERENCIAS.AYUNTAMIENTO DE SANTOMERA</t>
  </si>
  <si>
    <t>OTRAS TRANSFERENCIAS.AYTO. DE TORRE PACHECO</t>
  </si>
  <si>
    <t>OTRAS TRANSFERENCIAS.AYTO.TORRES DE COTILLAS</t>
  </si>
  <si>
    <t>OTRAS TRANSFERENCIAS.AYUNTAMIENTO DE TOTANA</t>
  </si>
  <si>
    <t>OTRAS TRANSFERENCIAS.AYUNTAMIENTO DE ULEA</t>
  </si>
  <si>
    <t>OTRAS TRANSFERENCIAS.AYUNTAMIENTO DE LA UNIÓN</t>
  </si>
  <si>
    <t>OTRAS TRANSFERENCIAS.AYUNTAMIENTO DE VILLANUEVA</t>
  </si>
  <si>
    <t>OTRAS TRANSFERENCIAS.AYUNTAMIENTO DE YECLA</t>
  </si>
  <si>
    <t>OTROS INGRESOS PATRIMONIALES</t>
  </si>
  <si>
    <t>720</t>
  </si>
  <si>
    <t>REMANENTE DE TESORERIA</t>
  </si>
  <si>
    <t>PASIVOS FINANCIEROS.PRÉSTAMOS RECIBIDOS DEL INTERIOR</t>
  </si>
  <si>
    <t>910</t>
  </si>
  <si>
    <t>ARRENDAMIENTOS Y CANONES</t>
  </si>
  <si>
    <t>PRIMAS DE SEGUROS</t>
  </si>
  <si>
    <t>A AGRUPACIONES Y ASOCIACIONES DE VOLUNTARIOS</t>
  </si>
  <si>
    <t>GASTOS EN INVERSIONES DE CARÁCTER INMATERIAL</t>
  </si>
  <si>
    <t>DEVOLUCION DE DEPOSITOS Y FIANZAS</t>
  </si>
  <si>
    <t>DEVOLUCION DE DEPOSITOS</t>
  </si>
  <si>
    <t>DEVOLUCION DE FIANZAS</t>
  </si>
  <si>
    <t>3</t>
  </si>
  <si>
    <t>30</t>
  </si>
  <si>
    <t>351</t>
  </si>
  <si>
    <t>4</t>
  </si>
  <si>
    <t>420</t>
  </si>
  <si>
    <t>5</t>
  </si>
  <si>
    <t>599</t>
  </si>
  <si>
    <t>7</t>
  </si>
  <si>
    <t>755</t>
  </si>
  <si>
    <t>8</t>
  </si>
  <si>
    <t>9</t>
  </si>
  <si>
    <t>830</t>
  </si>
  <si>
    <t>870</t>
  </si>
  <si>
    <t>AMORTIZ PREST A CORTO PLAZO DE ENTES FUERA DEL SECT.PCO</t>
  </si>
  <si>
    <t>GASTOS CORRIENTES EN BIENES Y SERVIC</t>
  </si>
  <si>
    <t>CONTRIBUC. ESP.PARA EL EST. O AMPLIACIÓN DE SERVIC</t>
  </si>
  <si>
    <t xml:space="preserve">PROYECTO DE PRESUPUESTOS GRALES- INGRESOS </t>
  </si>
  <si>
    <t>DE LA ADMON GENERAL DEL ESTADO</t>
  </si>
  <si>
    <t>DE LA ADMON GENERAL DE LA CCAA</t>
  </si>
  <si>
    <t>52</t>
  </si>
  <si>
    <t>83</t>
  </si>
  <si>
    <t>A CORTO PLAZO</t>
  </si>
  <si>
    <t>87</t>
  </si>
  <si>
    <t>INTERESES DE DEPOSITOS</t>
  </si>
  <si>
    <t>72</t>
  </si>
  <si>
    <t>75</t>
  </si>
  <si>
    <t>91</t>
  </si>
  <si>
    <t>94</t>
  </si>
  <si>
    <t>DEPOSITOS Y FIANZAS RECIBIDOS</t>
  </si>
  <si>
    <t>35</t>
  </si>
  <si>
    <t>160.00</t>
  </si>
  <si>
    <t>162.05</t>
  </si>
  <si>
    <t>162.09</t>
  </si>
  <si>
    <t>Pend de aplic.</t>
  </si>
  <si>
    <t>OTRO PERSONAL</t>
  </si>
  <si>
    <t>OTRO PERSONAL: BECARIOS</t>
  </si>
  <si>
    <t>LABORAL FIJO</t>
  </si>
  <si>
    <t>162.00</t>
  </si>
  <si>
    <t>FORMACION Y PERFECCIONAMIENTO DEL PERSONAL</t>
  </si>
  <si>
    <t>162.04</t>
  </si>
  <si>
    <t>ACCION SOCIAL</t>
  </si>
  <si>
    <t>OTROS GASTOS SOCIALES</t>
  </si>
  <si>
    <t>ARRENDAMIENTOS  DE EDIFICIOS Y OTRAS CONSTRUCCIONES</t>
  </si>
  <si>
    <t>ARRENDAMIENTOS DE MATERIAL DE TRANSPORTE</t>
  </si>
  <si>
    <t>ARRENDAMIENTOS DE MOBILIARIO Y ENSERES</t>
  </si>
  <si>
    <t>REPARACIONES  MANTENIMIENTO Y CONSERVACION</t>
  </si>
  <si>
    <t>MATERIAL DE OFICINA</t>
  </si>
  <si>
    <t>ENERGIA ELECTRICA</t>
  </si>
  <si>
    <t>AGUA</t>
  </si>
  <si>
    <t>COMBUSTIBLES Y CARBURANTES</t>
  </si>
  <si>
    <t>SUMINISTROS</t>
  </si>
  <si>
    <t>VESTUARIO</t>
  </si>
  <si>
    <t>PRODUCTOS DE LIMPIEZA Y ASEO</t>
  </si>
  <si>
    <t xml:space="preserve">SUMINISTRO DE REPUESTOS DE MAQUINARIA, UTILLAJE Y ELEM DE TRANSPORTE </t>
  </si>
  <si>
    <t>SUMINISTRO DE MATERIAL ELECTRONICO Y DE TELECOMUNICACIONES</t>
  </si>
  <si>
    <t>OTROS SUMINISTROS</t>
  </si>
  <si>
    <t>COMUNICACIONES</t>
  </si>
  <si>
    <t>TRABAJOS REALIZADOS POR ADMINISTRAC PCAS Y OTRAS ENTIDADES PCAS</t>
  </si>
  <si>
    <t>GASTOS IMPREVISTOS Y FUNCIONES NO CLASIFICADAS</t>
  </si>
  <si>
    <t>INTERESES DE DEMORA Y OTROS GASTOS FINANCIEROS</t>
  </si>
  <si>
    <t xml:space="preserve">MOBILIARIO </t>
  </si>
  <si>
    <t>AMORTIZACION DE PRESTAMOS  Y OPERACIONES EN EUROS</t>
  </si>
  <si>
    <t>309</t>
  </si>
  <si>
    <t>399</t>
  </si>
  <si>
    <t>450.01</t>
  </si>
  <si>
    <t>450.80</t>
  </si>
  <si>
    <t>OTRAS SUBVENCIONES CORRINETES DE LA CA</t>
  </si>
  <si>
    <t>59</t>
  </si>
  <si>
    <t>REINTEGRO PREST  FUERA DEL SECTOR PCO</t>
  </si>
  <si>
    <t>PRESTAMOS RECIBIDOS EN EUROS</t>
  </si>
  <si>
    <t>941</t>
  </si>
  <si>
    <t>FIANZAS RECIBIDAS</t>
  </si>
  <si>
    <t>INTERESES</t>
  </si>
  <si>
    <t xml:space="preserve"> </t>
  </si>
  <si>
    <t>GASTOS PERSONAL SEGURIDAD SOCIAL A CARGO EMPLEADOR</t>
  </si>
  <si>
    <t>ARRENDAMIENTOS DE MAQUINARIA, INSTALACIONES Y UTILLAJE</t>
  </si>
  <si>
    <t>INDEMNIZACIONES POR RAZON DEL SERVICIO</t>
  </si>
  <si>
    <t>136</t>
  </si>
  <si>
    <t>CUOTAS SOCIALES</t>
  </si>
  <si>
    <t>GASTOS SOCIALES DE FUNCIONARIOS Y PERSONAL NO LABORAL</t>
  </si>
  <si>
    <t>CONVENIOS CON AYUNTAMIENTOS.</t>
  </si>
  <si>
    <t>PROYECTO DE PRESUPUESTOS GENERALES-GASTOS  2018</t>
  </si>
  <si>
    <t>RECUPERACION  PARTE PAGA EXTRAORDINARIA DIC 2013</t>
  </si>
  <si>
    <t>PROYECTO DE PRESUPUESTOS GENERALES- GASTOS 2018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</si>
</sst>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.00\ [$€]_-;\-* #,##0.00\ [$€]_-;_-* &quot;-&quot;??\ [$€]_-;_-@_-"/>
    <numFmt numFmtId="189" formatCode="_-* #,##0.00\ [$€-81D]_-;\-* #,##0.00\ [$€-81D]_-;_-* &quot;-&quot;??\ [$€-81D]_-;_-@_-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0.0%"/>
    <numFmt numFmtId="193" formatCode="_-* #,##0.000\ [$€-81D]_-;\-* #,##0.000\ [$€-81D]_-;_-* &quot;-&quot;??\ [$€-81D]_-;_-@_-"/>
    <numFmt numFmtId="194" formatCode="_-* #,##0.0000\ [$€-81D]_-;\-* #,##0.0000\ [$€-81D]_-;_-* &quot;-&quot;??\ [$€-81D]_-;_-@_-"/>
    <numFmt numFmtId="195" formatCode="_-* #,##0\ _€_-;\-* #,##0\ _€_-;_-* &quot;-&quot;??\ _€_-;_-@_-"/>
    <numFmt numFmtId="196" formatCode="_-* #,##0.000\ _P_t_s_-;\-* #,##0.000\ _P_t_s_-;_-* &quot;-&quot;??\ _P_t_s_-;_-@_-"/>
    <numFmt numFmtId="197" formatCode="#.##000\ &quot;€&quot;;\-#.##000\ &quot;€&quot;"/>
    <numFmt numFmtId="198" formatCode="#.##00\ &quot;€&quot;;\-#.##00\ &quot;€&quot;"/>
    <numFmt numFmtId="199" formatCode="#.##0\ &quot;€&quot;;\-#.##0\ &quot;€&quot;"/>
    <numFmt numFmtId="200" formatCode="#,##0.0000\ _€"/>
    <numFmt numFmtId="201" formatCode="#.##\ &quot;€&quot;;\-#.##\ &quot;€&quot;"/>
    <numFmt numFmtId="202" formatCode="#,##0.00\ &quot;€&quot;"/>
    <numFmt numFmtId="203" formatCode="#,##0.000\ &quot;€&quot;"/>
    <numFmt numFmtId="204" formatCode="#,##0.0000\ &quot;€&quot;"/>
    <numFmt numFmtId="205" formatCode="#,##0.0\ &quot;€&quot;"/>
    <numFmt numFmtId="206" formatCode="#,##0\ &quot;€&quot;"/>
    <numFmt numFmtId="207" formatCode="_-* #,##0.0000\ _P_t_s_-;\-* #,##0.0000\ _P_t_s_-;_-* &quot;-&quot;??\ _P_t_s_-;_-@_-"/>
    <numFmt numFmtId="208" formatCode="_-* #,##0.00\ [$€-42D]_-;\-* #,##0.00\ [$€-42D]_-;_-* &quot;-&quot;??\ [$€-42D]_-;_-@_-"/>
    <numFmt numFmtId="209" formatCode="[$-40A]dddd\,\ dd&quot; de &quot;mmmm&quot; de &quot;yyyy"/>
    <numFmt numFmtId="210" formatCode="_-* #,##0.00\ [$€-803]_-;\-* #,##0.00\ [$€-803]_-;_-* &quot;-&quot;??\ [$€-803]_-;_-@_-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8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1">
    <xf numFmtId="0" fontId="0" fillId="0" borderId="0" xfId="0" applyAlignment="1">
      <alignment/>
    </xf>
    <xf numFmtId="188" fontId="0" fillId="0" borderId="0" xfId="46" applyFont="1" applyAlignment="1">
      <alignment/>
    </xf>
    <xf numFmtId="18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49" fontId="0" fillId="0" borderId="0" xfId="46" applyNumberFormat="1" applyFont="1" applyAlignment="1">
      <alignment/>
    </xf>
    <xf numFmtId="49" fontId="1" fillId="0" borderId="0" xfId="46" applyNumberFormat="1" applyFont="1" applyAlignment="1">
      <alignment/>
    </xf>
    <xf numFmtId="188" fontId="0" fillId="0" borderId="11" xfId="46" applyFont="1" applyBorder="1" applyAlignment="1">
      <alignment/>
    </xf>
    <xf numFmtId="188" fontId="0" fillId="0" borderId="13" xfId="46" applyFont="1" applyBorder="1" applyAlignment="1">
      <alignment/>
    </xf>
    <xf numFmtId="0" fontId="0" fillId="33" borderId="14" xfId="0" applyFill="1" applyBorder="1" applyAlignment="1">
      <alignment/>
    </xf>
    <xf numFmtId="188" fontId="0" fillId="0" borderId="0" xfId="46" applyFont="1" applyBorder="1" applyAlignment="1">
      <alignment/>
    </xf>
    <xf numFmtId="49" fontId="1" fillId="0" borderId="11" xfId="46" applyNumberFormat="1" applyFont="1" applyBorder="1" applyAlignment="1">
      <alignment/>
    </xf>
    <xf numFmtId="49" fontId="1" fillId="0" borderId="13" xfId="46" applyNumberFormat="1" applyFont="1" applyBorder="1" applyAlignment="1">
      <alignment/>
    </xf>
    <xf numFmtId="49" fontId="0" fillId="33" borderId="14" xfId="46" applyNumberFormat="1" applyFont="1" applyFill="1" applyBorder="1" applyAlignment="1">
      <alignment/>
    </xf>
    <xf numFmtId="49" fontId="1" fillId="33" borderId="14" xfId="46" applyNumberFormat="1" applyFont="1" applyFill="1" applyBorder="1" applyAlignment="1">
      <alignment/>
    </xf>
    <xf numFmtId="191" fontId="0" fillId="33" borderId="14" xfId="50" applyNumberFormat="1" applyFont="1" applyFill="1" applyBorder="1" applyAlignment="1">
      <alignment/>
    </xf>
    <xf numFmtId="49" fontId="1" fillId="0" borderId="0" xfId="46" applyNumberFormat="1" applyFont="1" applyBorder="1" applyAlignment="1">
      <alignment/>
    </xf>
    <xf numFmtId="9" fontId="0" fillId="0" borderId="0" xfId="56" applyFont="1" applyAlignment="1">
      <alignment/>
    </xf>
    <xf numFmtId="49" fontId="2" fillId="33" borderId="15" xfId="46" applyNumberFormat="1" applyFont="1" applyFill="1" applyBorder="1" applyAlignment="1">
      <alignment/>
    </xf>
    <xf numFmtId="188" fontId="0" fillId="33" borderId="16" xfId="46" applyFont="1" applyFill="1" applyBorder="1" applyAlignment="1">
      <alignment/>
    </xf>
    <xf numFmtId="188" fontId="0" fillId="0" borderId="10" xfId="46" applyFont="1" applyBorder="1" applyAlignment="1">
      <alignment/>
    </xf>
    <xf numFmtId="202" fontId="0" fillId="0" borderId="11" xfId="50" applyNumberFormat="1" applyFont="1" applyBorder="1" applyAlignment="1">
      <alignment/>
    </xf>
    <xf numFmtId="49" fontId="0" fillId="0" borderId="0" xfId="46" applyNumberFormat="1" applyFont="1" applyBorder="1" applyAlignment="1">
      <alignment/>
    </xf>
    <xf numFmtId="49" fontId="1" fillId="0" borderId="10" xfId="46" applyNumberFormat="1" applyFont="1" applyBorder="1" applyAlignment="1">
      <alignment/>
    </xf>
    <xf numFmtId="0" fontId="0" fillId="0" borderId="0" xfId="0" applyFill="1" applyAlignment="1">
      <alignment/>
    </xf>
    <xf numFmtId="202" fontId="5" fillId="0" borderId="11" xfId="46" applyNumberFormat="1" applyFont="1" applyBorder="1" applyAlignment="1">
      <alignment/>
    </xf>
    <xf numFmtId="188" fontId="5" fillId="0" borderId="11" xfId="46" applyFont="1" applyBorder="1" applyAlignment="1">
      <alignment/>
    </xf>
    <xf numFmtId="0" fontId="5" fillId="0" borderId="0" xfId="0" applyFont="1" applyAlignment="1">
      <alignment/>
    </xf>
    <xf numFmtId="202" fontId="0" fillId="0" borderId="0" xfId="0" applyNumberFormat="1" applyFont="1" applyAlignment="1">
      <alignment/>
    </xf>
    <xf numFmtId="202" fontId="5" fillId="0" borderId="11" xfId="50" applyNumberFormat="1" applyFont="1" applyBorder="1" applyAlignment="1">
      <alignment/>
    </xf>
    <xf numFmtId="188" fontId="5" fillId="0" borderId="0" xfId="46" applyFont="1" applyAlignment="1">
      <alignment/>
    </xf>
    <xf numFmtId="49" fontId="6" fillId="0" borderId="11" xfId="46" applyNumberFormat="1" applyFont="1" applyBorder="1" applyAlignment="1">
      <alignment/>
    </xf>
    <xf numFmtId="0" fontId="0" fillId="0" borderId="14" xfId="0" applyBorder="1" applyAlignment="1">
      <alignment/>
    </xf>
    <xf numFmtId="188" fontId="5" fillId="0" borderId="10" xfId="46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4" xfId="0" applyNumberFormat="1" applyBorder="1" applyAlignment="1">
      <alignment/>
    </xf>
    <xf numFmtId="0" fontId="5" fillId="0" borderId="14" xfId="0" applyFont="1" applyBorder="1" applyAlignment="1">
      <alignment/>
    </xf>
    <xf numFmtId="49" fontId="0" fillId="0" borderId="14" xfId="0" applyNumberForma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49" fontId="5" fillId="0" borderId="14" xfId="46" applyNumberFormat="1" applyFont="1" applyBorder="1" applyAlignment="1">
      <alignment horizontal="right"/>
    </xf>
    <xf numFmtId="49" fontId="0" fillId="0" borderId="14" xfId="46" applyNumberFormat="1" applyFont="1" applyBorder="1" applyAlignment="1">
      <alignment horizontal="right"/>
    </xf>
    <xf numFmtId="202" fontId="5" fillId="0" borderId="10" xfId="5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ont="1" applyAlignment="1">
      <alignment/>
    </xf>
    <xf numFmtId="0" fontId="0" fillId="33" borderId="14" xfId="0" applyFont="1" applyFill="1" applyBorder="1" applyAlignment="1">
      <alignment/>
    </xf>
    <xf numFmtId="202" fontId="0" fillId="0" borderId="11" xfId="46" applyNumberFormat="1" applyFont="1" applyBorder="1" applyAlignment="1">
      <alignment/>
    </xf>
    <xf numFmtId="202" fontId="5" fillId="0" borderId="11" xfId="50" applyNumberFormat="1" applyFont="1" applyFill="1" applyBorder="1" applyAlignment="1">
      <alignment/>
    </xf>
    <xf numFmtId="202" fontId="0" fillId="0" borderId="11" xfId="50" applyNumberFormat="1" applyFont="1" applyBorder="1" applyAlignment="1">
      <alignment/>
    </xf>
    <xf numFmtId="0" fontId="0" fillId="33" borderId="0" xfId="0" applyFill="1" applyBorder="1" applyAlignment="1">
      <alignment/>
    </xf>
    <xf numFmtId="202" fontId="0" fillId="0" borderId="10" xfId="5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95" fontId="5" fillId="33" borderId="12" xfId="5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right"/>
    </xf>
    <xf numFmtId="202" fontId="5" fillId="33" borderId="11" xfId="5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right"/>
    </xf>
    <xf numFmtId="202" fontId="5" fillId="33" borderId="11" xfId="46" applyNumberFormat="1" applyFont="1" applyFill="1" applyBorder="1" applyAlignment="1">
      <alignment/>
    </xf>
    <xf numFmtId="49" fontId="0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202" fontId="5" fillId="33" borderId="11" xfId="46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49" fontId="7" fillId="0" borderId="14" xfId="0" applyNumberFormat="1" applyFont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right"/>
    </xf>
    <xf numFmtId="188" fontId="9" fillId="33" borderId="14" xfId="46" applyFont="1" applyFill="1" applyBorder="1" applyAlignment="1">
      <alignment/>
    </xf>
    <xf numFmtId="0" fontId="8" fillId="0" borderId="0" xfId="0" applyFont="1" applyAlignment="1">
      <alignment/>
    </xf>
    <xf numFmtId="188" fontId="0" fillId="33" borderId="16" xfId="46" applyFill="1" applyBorder="1" applyAlignment="1">
      <alignment/>
    </xf>
    <xf numFmtId="188" fontId="0" fillId="0" borderId="0" xfId="46" applyAlignment="1">
      <alignment/>
    </xf>
    <xf numFmtId="195" fontId="0" fillId="33" borderId="14" xfId="50" applyNumberFormat="1" applyFill="1" applyBorder="1" applyAlignment="1">
      <alignment/>
    </xf>
    <xf numFmtId="195" fontId="0" fillId="33" borderId="14" xfId="5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202" fontId="0" fillId="0" borderId="11" xfId="46" applyNumberFormat="1" applyBorder="1" applyAlignment="1">
      <alignment/>
    </xf>
    <xf numFmtId="202" fontId="0" fillId="0" borderId="11" xfId="46" applyNumberFormat="1" applyFill="1" applyBorder="1" applyAlignment="1">
      <alignment/>
    </xf>
    <xf numFmtId="202" fontId="0" fillId="0" borderId="11" xfId="46" applyNumberFormat="1" applyFont="1" applyBorder="1" applyAlignment="1">
      <alignment/>
    </xf>
    <xf numFmtId="10" fontId="0" fillId="0" borderId="0" xfId="56" applyNumberFormat="1" applyBorder="1" applyAlignment="1">
      <alignment/>
    </xf>
    <xf numFmtId="10" fontId="0" fillId="0" borderId="0" xfId="56" applyNumberFormat="1" applyFont="1" applyBorder="1" applyAlignment="1">
      <alignment/>
    </xf>
    <xf numFmtId="0" fontId="0" fillId="0" borderId="0" xfId="56" applyNumberFormat="1" applyFont="1" applyBorder="1" applyAlignment="1">
      <alignment/>
    </xf>
    <xf numFmtId="10" fontId="0" fillId="33" borderId="0" xfId="56" applyNumberFormat="1" applyFill="1" applyBorder="1" applyAlignment="1">
      <alignment/>
    </xf>
    <xf numFmtId="49" fontId="1" fillId="0" borderId="11" xfId="46" applyNumberFormat="1" applyFont="1" applyBorder="1" applyAlignment="1">
      <alignment/>
    </xf>
    <xf numFmtId="10" fontId="5" fillId="0" borderId="12" xfId="56" applyNumberFormat="1" applyFont="1" applyFill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188" fontId="0" fillId="0" borderId="11" xfId="46" applyFont="1" applyBorder="1" applyAlignment="1">
      <alignment/>
    </xf>
    <xf numFmtId="188" fontId="5" fillId="33" borderId="14" xfId="46" applyFont="1" applyFill="1" applyBorder="1" applyAlignment="1">
      <alignment/>
    </xf>
    <xf numFmtId="202" fontId="0" fillId="0" borderId="10" xfId="50" applyNumberFormat="1" applyFont="1" applyBorder="1" applyAlignment="1">
      <alignment/>
    </xf>
    <xf numFmtId="202" fontId="5" fillId="0" borderId="10" xfId="50" applyNumberFormat="1" applyFont="1" applyFill="1" applyBorder="1" applyAlignment="1">
      <alignment/>
    </xf>
    <xf numFmtId="202" fontId="0" fillId="0" borderId="10" xfId="46" applyNumberFormat="1" applyBorder="1" applyAlignment="1">
      <alignment/>
    </xf>
    <xf numFmtId="202" fontId="0" fillId="0" borderId="10" xfId="46" applyNumberFormat="1" applyFont="1" applyBorder="1" applyAlignment="1">
      <alignment/>
    </xf>
    <xf numFmtId="202" fontId="0" fillId="0" borderId="10" xfId="46" applyNumberFormat="1" applyFill="1" applyBorder="1" applyAlignment="1">
      <alignment/>
    </xf>
    <xf numFmtId="202" fontId="5" fillId="0" borderId="10" xfId="46" applyNumberFormat="1" applyFont="1" applyBorder="1" applyAlignment="1">
      <alignment/>
    </xf>
    <xf numFmtId="195" fontId="5" fillId="33" borderId="20" xfId="50" applyNumberFormat="1" applyFont="1" applyFill="1" applyBorder="1" applyAlignment="1">
      <alignment/>
    </xf>
    <xf numFmtId="202" fontId="5" fillId="33" borderId="10" xfId="50" applyNumberFormat="1" applyFont="1" applyFill="1" applyBorder="1" applyAlignment="1">
      <alignment/>
    </xf>
    <xf numFmtId="202" fontId="5" fillId="33" borderId="10" xfId="46" applyNumberFormat="1" applyFont="1" applyFill="1" applyBorder="1" applyAlignment="1">
      <alignment/>
    </xf>
    <xf numFmtId="202" fontId="5" fillId="33" borderId="10" xfId="46" applyNumberFormat="1" applyFont="1" applyFill="1" applyBorder="1" applyAlignment="1">
      <alignment/>
    </xf>
    <xf numFmtId="202" fontId="0" fillId="0" borderId="10" xfId="46" applyNumberFormat="1" applyFont="1" applyBorder="1" applyAlignment="1">
      <alignment/>
    </xf>
    <xf numFmtId="188" fontId="5" fillId="0" borderId="21" xfId="46" applyFont="1" applyBorder="1" applyAlignment="1">
      <alignment/>
    </xf>
    <xf numFmtId="188" fontId="9" fillId="33" borderId="18" xfId="46" applyFont="1" applyFill="1" applyBorder="1" applyAlignment="1">
      <alignment/>
    </xf>
    <xf numFmtId="202" fontId="5" fillId="0" borderId="11" xfId="5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202" fontId="5" fillId="0" borderId="11" xfId="46" applyNumberFormat="1" applyFont="1" applyFill="1" applyBorder="1" applyAlignment="1">
      <alignment/>
    </xf>
    <xf numFmtId="202" fontId="0" fillId="0" borderId="11" xfId="50" applyNumberFormat="1" applyFont="1" applyFill="1" applyBorder="1" applyAlignment="1">
      <alignment/>
    </xf>
    <xf numFmtId="49" fontId="0" fillId="33" borderId="14" xfId="0" applyNumberFormat="1" applyFill="1" applyBorder="1" applyAlignment="1">
      <alignment/>
    </xf>
    <xf numFmtId="0" fontId="6" fillId="33" borderId="11" xfId="0" applyFont="1" applyFill="1" applyBorder="1" applyAlignment="1">
      <alignment/>
    </xf>
    <xf numFmtId="202" fontId="5" fillId="33" borderId="11" xfId="5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49" fontId="0" fillId="0" borderId="12" xfId="0" applyNumberFormat="1" applyBorder="1" applyAlignment="1">
      <alignment/>
    </xf>
    <xf numFmtId="0" fontId="5" fillId="33" borderId="13" xfId="0" applyFont="1" applyFill="1" applyBorder="1" applyAlignment="1">
      <alignment/>
    </xf>
    <xf numFmtId="49" fontId="0" fillId="33" borderId="12" xfId="0" applyNumberFormat="1" applyFill="1" applyBorder="1" applyAlignment="1">
      <alignment/>
    </xf>
    <xf numFmtId="0" fontId="5" fillId="33" borderId="12" xfId="0" applyFont="1" applyFill="1" applyBorder="1" applyAlignment="1">
      <alignment/>
    </xf>
    <xf numFmtId="49" fontId="0" fillId="0" borderId="13" xfId="0" applyNumberFormat="1" applyBorder="1" applyAlignment="1">
      <alignment/>
    </xf>
    <xf numFmtId="202" fontId="5" fillId="33" borderId="14" xfId="46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49" fontId="0" fillId="33" borderId="13" xfId="0" applyNumberFormat="1" applyFill="1" applyBorder="1" applyAlignment="1">
      <alignment/>
    </xf>
    <xf numFmtId="202" fontId="5" fillId="33" borderId="14" xfId="50" applyNumberFormat="1" applyFont="1" applyFill="1" applyBorder="1" applyAlignment="1">
      <alignment/>
    </xf>
    <xf numFmtId="202" fontId="5" fillId="33" borderId="14" xfId="46" applyNumberFormat="1" applyFont="1" applyFill="1" applyBorder="1" applyAlignment="1">
      <alignment/>
    </xf>
    <xf numFmtId="188" fontId="5" fillId="33" borderId="11" xfId="46" applyFont="1" applyFill="1" applyBorder="1" applyAlignment="1">
      <alignment/>
    </xf>
    <xf numFmtId="0" fontId="5" fillId="0" borderId="12" xfId="0" applyFont="1" applyBorder="1" applyAlignment="1">
      <alignment/>
    </xf>
    <xf numFmtId="49" fontId="5" fillId="33" borderId="14" xfId="46" applyNumberFormat="1" applyFont="1" applyFill="1" applyBorder="1" applyAlignment="1">
      <alignment horizontal="right"/>
    </xf>
    <xf numFmtId="49" fontId="6" fillId="33" borderId="11" xfId="46" applyNumberFormat="1" applyFont="1" applyFill="1" applyBorder="1" applyAlignment="1">
      <alignment/>
    </xf>
    <xf numFmtId="188" fontId="0" fillId="33" borderId="11" xfId="46" applyFont="1" applyFill="1" applyBorder="1" applyAlignment="1">
      <alignment/>
    </xf>
    <xf numFmtId="49" fontId="0" fillId="0" borderId="13" xfId="46" applyNumberFormat="1" applyFont="1" applyBorder="1" applyAlignment="1">
      <alignment horizontal="right"/>
    </xf>
    <xf numFmtId="49" fontId="6" fillId="33" borderId="14" xfId="46" applyNumberFormat="1" applyFont="1" applyFill="1" applyBorder="1" applyAlignment="1">
      <alignment/>
    </xf>
    <xf numFmtId="188" fontId="0" fillId="33" borderId="14" xfId="46" applyFont="1" applyFill="1" applyBorder="1" applyAlignment="1">
      <alignment/>
    </xf>
    <xf numFmtId="49" fontId="0" fillId="0" borderId="12" xfId="46" applyNumberFormat="1" applyFont="1" applyBorder="1" applyAlignment="1">
      <alignment horizontal="right"/>
    </xf>
    <xf numFmtId="49" fontId="5" fillId="33" borderId="13" xfId="46" applyNumberFormat="1" applyFont="1" applyFill="1" applyBorder="1" applyAlignment="1">
      <alignment horizontal="right"/>
    </xf>
    <xf numFmtId="49" fontId="0" fillId="0" borderId="12" xfId="46" applyNumberFormat="1" applyFont="1" applyBorder="1" applyAlignment="1">
      <alignment horizontal="right"/>
    </xf>
    <xf numFmtId="49" fontId="0" fillId="0" borderId="12" xfId="46" applyNumberFormat="1" applyFont="1" applyBorder="1" applyAlignment="1">
      <alignment/>
    </xf>
    <xf numFmtId="0" fontId="0" fillId="33" borderId="23" xfId="0" applyFont="1" applyFill="1" applyBorder="1" applyAlignment="1">
      <alignment horizontal="center"/>
    </xf>
    <xf numFmtId="191" fontId="0" fillId="33" borderId="14" xfId="50" applyNumberFormat="1" applyFont="1" applyFill="1" applyBorder="1" applyAlignment="1">
      <alignment/>
    </xf>
    <xf numFmtId="188" fontId="0" fillId="0" borderId="21" xfId="46" applyFont="1" applyBorder="1" applyAlignment="1">
      <alignment/>
    </xf>
    <xf numFmtId="188" fontId="0" fillId="0" borderId="21" xfId="46" applyFont="1" applyBorder="1" applyAlignment="1">
      <alignment/>
    </xf>
    <xf numFmtId="49" fontId="0" fillId="0" borderId="13" xfId="46" applyNumberFormat="1" applyFont="1" applyBorder="1" applyAlignment="1">
      <alignment/>
    </xf>
    <xf numFmtId="49" fontId="5" fillId="33" borderId="23" xfId="46" applyNumberFormat="1" applyFont="1" applyFill="1" applyBorder="1" applyAlignment="1">
      <alignment horizontal="right"/>
    </xf>
    <xf numFmtId="188" fontId="5" fillId="33" borderId="14" xfId="46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/>
    </xf>
    <xf numFmtId="0" fontId="8" fillId="33" borderId="25" xfId="0" applyFont="1" applyFill="1" applyBorder="1" applyAlignment="1">
      <alignment/>
    </xf>
    <xf numFmtId="49" fontId="8" fillId="33" borderId="25" xfId="46" applyNumberFormat="1" applyFont="1" applyFill="1" applyBorder="1" applyAlignment="1">
      <alignment/>
    </xf>
    <xf numFmtId="49" fontId="9" fillId="33" borderId="26" xfId="46" applyNumberFormat="1" applyFont="1" applyFill="1" applyBorder="1" applyAlignment="1">
      <alignment horizontal="right"/>
    </xf>
    <xf numFmtId="188" fontId="9" fillId="33" borderId="26" xfId="46" applyFont="1" applyFill="1" applyBorder="1" applyAlignment="1">
      <alignment/>
    </xf>
    <xf numFmtId="188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33" borderId="27" xfId="0" applyFont="1" applyFill="1" applyBorder="1" applyAlignment="1">
      <alignment/>
    </xf>
    <xf numFmtId="49" fontId="6" fillId="0" borderId="0" xfId="46" applyNumberFormat="1" applyFont="1" applyBorder="1" applyAlignment="1">
      <alignment/>
    </xf>
    <xf numFmtId="49" fontId="5" fillId="33" borderId="12" xfId="46" applyNumberFormat="1" applyFont="1" applyFill="1" applyBorder="1" applyAlignment="1">
      <alignment horizontal="right"/>
    </xf>
    <xf numFmtId="49" fontId="5" fillId="33" borderId="11" xfId="46" applyNumberFormat="1" applyFont="1" applyFill="1" applyBorder="1" applyAlignment="1">
      <alignment/>
    </xf>
    <xf numFmtId="188" fontId="0" fillId="0" borderId="0" xfId="46" applyFont="1" applyAlignment="1">
      <alignment/>
    </xf>
    <xf numFmtId="49" fontId="5" fillId="33" borderId="14" xfId="46" applyNumberFormat="1" applyFont="1" applyFill="1" applyBorder="1" applyAlignment="1">
      <alignment horizontal="right"/>
    </xf>
    <xf numFmtId="49" fontId="5" fillId="33" borderId="14" xfId="46" applyNumberFormat="1" applyFont="1" applyFill="1" applyBorder="1" applyAlignment="1">
      <alignment/>
    </xf>
    <xf numFmtId="189" fontId="0" fillId="0" borderId="0" xfId="0" applyNumberFormat="1" applyFont="1" applyAlignment="1">
      <alignment/>
    </xf>
    <xf numFmtId="188" fontId="0" fillId="0" borderId="0" xfId="46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49" fontId="5" fillId="33" borderId="11" xfId="46" applyNumberFormat="1" applyFont="1" applyFill="1" applyBorder="1" applyAlignment="1">
      <alignment/>
    </xf>
    <xf numFmtId="188" fontId="5" fillId="33" borderId="11" xfId="46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2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191" fontId="1" fillId="33" borderId="20" xfId="50" applyNumberFormat="1" applyFont="1" applyFill="1" applyBorder="1" applyAlignment="1">
      <alignment/>
    </xf>
    <xf numFmtId="188" fontId="1" fillId="0" borderId="11" xfId="46" applyFont="1" applyBorder="1" applyAlignment="1">
      <alignment/>
    </xf>
    <xf numFmtId="8" fontId="5" fillId="33" borderId="14" xfId="50" applyNumberFormat="1" applyFont="1" applyFill="1" applyBorder="1" applyAlignment="1">
      <alignment/>
    </xf>
    <xf numFmtId="44" fontId="5" fillId="33" borderId="11" xfId="5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B1">
      <selection activeCell="E85" sqref="E85"/>
    </sheetView>
  </sheetViews>
  <sheetFormatPr defaultColWidth="11.421875" defaultRowHeight="12.75"/>
  <cols>
    <col min="1" max="1" width="9.8515625" style="0" customWidth="1"/>
    <col min="2" max="2" width="8.140625" style="9" customWidth="1"/>
    <col min="3" max="3" width="40.57421875" style="10" customWidth="1"/>
    <col min="4" max="4" width="42.421875" style="1" customWidth="1"/>
    <col min="5" max="5" width="14.421875" style="0" bestFit="1" customWidth="1"/>
    <col min="6" max="6" width="12.8515625" style="1" bestFit="1" customWidth="1"/>
  </cols>
  <sheetData>
    <row r="1" spans="3:4" ht="15.75" thickBot="1">
      <c r="C1" s="22" t="s">
        <v>190</v>
      </c>
      <c r="D1" s="23"/>
    </row>
    <row r="4" spans="1:4" ht="12.75">
      <c r="A4" s="13" t="s">
        <v>18</v>
      </c>
      <c r="B4" s="17" t="s">
        <v>3</v>
      </c>
      <c r="C4" s="18" t="s">
        <v>19</v>
      </c>
      <c r="D4" s="19">
        <v>2018</v>
      </c>
    </row>
    <row r="5" spans="1:6" s="97" customFormat="1" ht="12.75">
      <c r="A5" s="126"/>
      <c r="B5" s="163" t="s">
        <v>174</v>
      </c>
      <c r="C5" s="164" t="s">
        <v>20</v>
      </c>
      <c r="D5" s="180">
        <f>SUM(D6,D8,D10)</f>
        <v>2916505.3099999996</v>
      </c>
      <c r="F5" s="165"/>
    </row>
    <row r="6" spans="1:4" ht="12.75">
      <c r="A6" s="13">
        <v>2018</v>
      </c>
      <c r="B6" s="135" t="s">
        <v>175</v>
      </c>
      <c r="C6" s="139" t="s">
        <v>62</v>
      </c>
      <c r="D6" s="140">
        <f>D7</f>
        <v>45000</v>
      </c>
    </row>
    <row r="7" spans="1:5" ht="12.75">
      <c r="A7" s="7">
        <v>2018</v>
      </c>
      <c r="B7" s="138" t="s">
        <v>236</v>
      </c>
      <c r="C7" s="15" t="s">
        <v>63</v>
      </c>
      <c r="D7" s="11">
        <v>45000</v>
      </c>
      <c r="E7" s="2"/>
    </row>
    <row r="8" spans="1:4" ht="12.75">
      <c r="A8" s="13">
        <v>2018</v>
      </c>
      <c r="B8" s="135" t="s">
        <v>203</v>
      </c>
      <c r="C8" s="136" t="s">
        <v>64</v>
      </c>
      <c r="D8" s="133">
        <f>D9</f>
        <v>2871499.3</v>
      </c>
    </row>
    <row r="9" spans="1:4" ht="12.75">
      <c r="A9" s="36">
        <v>2018</v>
      </c>
      <c r="B9" s="49" t="s">
        <v>176</v>
      </c>
      <c r="C9" s="15" t="s">
        <v>189</v>
      </c>
      <c r="D9" s="11">
        <v>2871499.3</v>
      </c>
    </row>
    <row r="10" spans="1:4" ht="12.75">
      <c r="A10" s="36">
        <v>2018</v>
      </c>
      <c r="B10" s="48" t="s">
        <v>65</v>
      </c>
      <c r="C10" s="35" t="s">
        <v>66</v>
      </c>
      <c r="D10" s="30">
        <v>6.01</v>
      </c>
    </row>
    <row r="11" spans="1:5" ht="12.75">
      <c r="A11" s="6">
        <v>2018</v>
      </c>
      <c r="B11" s="141" t="s">
        <v>237</v>
      </c>
      <c r="C11" s="15" t="s">
        <v>67</v>
      </c>
      <c r="D11" s="11">
        <v>6.01</v>
      </c>
      <c r="E11" s="2"/>
    </row>
    <row r="12" spans="1:6" s="170" customFormat="1" ht="12.75">
      <c r="A12" s="54"/>
      <c r="B12" s="166" t="s">
        <v>177</v>
      </c>
      <c r="C12" s="167" t="s">
        <v>21</v>
      </c>
      <c r="D12" s="151">
        <f>SUM(D13,D15,D18)</f>
        <v>24990950.060000002</v>
      </c>
      <c r="E12" s="168"/>
      <c r="F12" s="169"/>
    </row>
    <row r="13" spans="1:5" ht="12.75">
      <c r="A13" s="129">
        <v>2018</v>
      </c>
      <c r="B13" s="142" t="s">
        <v>68</v>
      </c>
      <c r="C13" s="136" t="s">
        <v>69</v>
      </c>
      <c r="D13" s="133">
        <v>0</v>
      </c>
      <c r="E13" s="2"/>
    </row>
    <row r="14" spans="1:5" ht="12.75">
      <c r="A14" s="36">
        <v>2018</v>
      </c>
      <c r="B14" s="49" t="s">
        <v>178</v>
      </c>
      <c r="C14" s="15" t="s">
        <v>70</v>
      </c>
      <c r="D14" s="11">
        <v>0</v>
      </c>
      <c r="E14" s="2"/>
    </row>
    <row r="15" spans="1:4" ht="12.75">
      <c r="A15" s="13">
        <v>2018</v>
      </c>
      <c r="B15" s="135" t="s">
        <v>71</v>
      </c>
      <c r="C15" s="136" t="s">
        <v>72</v>
      </c>
      <c r="D15" s="133">
        <f>(D16+D17)</f>
        <v>15002865</v>
      </c>
    </row>
    <row r="16" spans="1:4" ht="12.75">
      <c r="A16" s="36">
        <v>2018</v>
      </c>
      <c r="B16" s="49" t="s">
        <v>238</v>
      </c>
      <c r="C16" s="15" t="s">
        <v>74</v>
      </c>
      <c r="D16" s="11">
        <v>10395762</v>
      </c>
    </row>
    <row r="17" spans="1:4" ht="12.75">
      <c r="A17" s="36">
        <v>2018</v>
      </c>
      <c r="B17" s="49" t="s">
        <v>239</v>
      </c>
      <c r="C17" s="27" t="s">
        <v>240</v>
      </c>
      <c r="D17" s="24">
        <v>4607103</v>
      </c>
    </row>
    <row r="18" spans="1:4" ht="12.75">
      <c r="A18" s="13">
        <v>2018</v>
      </c>
      <c r="B18" s="135" t="s">
        <v>73</v>
      </c>
      <c r="C18" s="136" t="s">
        <v>75</v>
      </c>
      <c r="D18" s="133">
        <v>9988085.06</v>
      </c>
    </row>
    <row r="19" spans="1:4" ht="12.75">
      <c r="A19" s="36">
        <v>2018</v>
      </c>
      <c r="B19" s="49" t="s">
        <v>76</v>
      </c>
      <c r="C19" s="15" t="s">
        <v>119</v>
      </c>
      <c r="D19" s="11">
        <v>102542.39</v>
      </c>
    </row>
    <row r="20" spans="1:4" ht="12.75">
      <c r="A20" s="36">
        <v>2018</v>
      </c>
      <c r="B20" s="49" t="s">
        <v>77</v>
      </c>
      <c r="C20" s="15" t="s">
        <v>120</v>
      </c>
      <c r="D20" s="11">
        <v>136088.75</v>
      </c>
    </row>
    <row r="21" spans="1:4" ht="12.75">
      <c r="A21" s="36">
        <v>2018</v>
      </c>
      <c r="B21" s="49" t="s">
        <v>78</v>
      </c>
      <c r="C21" s="15" t="s">
        <v>121</v>
      </c>
      <c r="D21" s="11">
        <v>391129.46</v>
      </c>
    </row>
    <row r="22" spans="1:4" ht="12.75">
      <c r="A22" s="36">
        <v>2018</v>
      </c>
      <c r="B22" s="49" t="s">
        <v>79</v>
      </c>
      <c r="C22" s="15" t="s">
        <v>122</v>
      </c>
      <c r="D22" s="11">
        <v>12224.17</v>
      </c>
    </row>
    <row r="23" spans="1:5" ht="12.75">
      <c r="A23" s="36">
        <v>2018</v>
      </c>
      <c r="B23" s="49" t="s">
        <v>80</v>
      </c>
      <c r="C23" s="15" t="s">
        <v>137</v>
      </c>
      <c r="D23" s="11">
        <v>572840.17</v>
      </c>
      <c r="E23" s="3"/>
    </row>
    <row r="24" spans="1:4" ht="12.75">
      <c r="A24" s="36">
        <v>2018</v>
      </c>
      <c r="B24" s="49" t="s">
        <v>81</v>
      </c>
      <c r="C24" s="15" t="s">
        <v>123</v>
      </c>
      <c r="D24" s="11">
        <v>8817.44</v>
      </c>
    </row>
    <row r="25" spans="1:4" ht="12.75">
      <c r="A25" s="36">
        <v>2018</v>
      </c>
      <c r="B25" s="49" t="s">
        <v>82</v>
      </c>
      <c r="C25" s="15" t="s">
        <v>124</v>
      </c>
      <c r="D25" s="11">
        <v>81702.14</v>
      </c>
    </row>
    <row r="26" spans="1:4" ht="12.75">
      <c r="A26" s="36">
        <v>2018</v>
      </c>
      <c r="B26" s="49" t="s">
        <v>83</v>
      </c>
      <c r="C26" s="15" t="s">
        <v>125</v>
      </c>
      <c r="D26" s="11">
        <v>230788.81</v>
      </c>
    </row>
    <row r="27" spans="1:4" ht="12.75">
      <c r="A27" s="36">
        <v>2018</v>
      </c>
      <c r="B27" s="49" t="s">
        <v>84</v>
      </c>
      <c r="C27" s="15" t="s">
        <v>126</v>
      </c>
      <c r="D27" s="11">
        <v>186358.17</v>
      </c>
    </row>
    <row r="28" spans="1:4" ht="12.75">
      <c r="A28" s="36">
        <v>2018</v>
      </c>
      <c r="B28" s="49" t="s">
        <v>85</v>
      </c>
      <c r="C28" s="15" t="s">
        <v>127</v>
      </c>
      <c r="D28" s="11">
        <v>93458.87</v>
      </c>
    </row>
    <row r="29" spans="1:4" ht="12.75">
      <c r="A29" s="36">
        <v>2018</v>
      </c>
      <c r="B29" s="49" t="s">
        <v>86</v>
      </c>
      <c r="C29" s="15" t="s">
        <v>128</v>
      </c>
      <c r="D29" s="11">
        <v>61127.55</v>
      </c>
    </row>
    <row r="30" spans="1:4" ht="12.75">
      <c r="A30" s="36">
        <v>2018</v>
      </c>
      <c r="B30" s="49" t="s">
        <v>87</v>
      </c>
      <c r="C30" s="15" t="s">
        <v>129</v>
      </c>
      <c r="D30" s="11">
        <v>122567.91</v>
      </c>
    </row>
    <row r="31" spans="1:4" ht="12.75">
      <c r="A31" s="36">
        <v>2018</v>
      </c>
      <c r="B31" s="49" t="s">
        <v>88</v>
      </c>
      <c r="C31" s="15" t="s">
        <v>130</v>
      </c>
      <c r="D31" s="11">
        <v>103163.87</v>
      </c>
    </row>
    <row r="32" spans="1:4" ht="12.75">
      <c r="A32" s="36">
        <v>2018</v>
      </c>
      <c r="B32" s="49" t="s">
        <v>89</v>
      </c>
      <c r="C32" s="15" t="s">
        <v>138</v>
      </c>
      <c r="D32" s="11">
        <v>20404.07</v>
      </c>
    </row>
    <row r="33" spans="1:4" ht="12.75">
      <c r="A33" s="36">
        <v>2018</v>
      </c>
      <c r="B33" s="49" t="s">
        <v>90</v>
      </c>
      <c r="C33" s="15" t="s">
        <v>131</v>
      </c>
      <c r="D33" s="11">
        <v>492640.14</v>
      </c>
    </row>
    <row r="34" spans="1:4" ht="12.75">
      <c r="A34" s="36">
        <v>2018</v>
      </c>
      <c r="B34" s="49" t="s">
        <v>91</v>
      </c>
      <c r="C34" s="15" t="s">
        <v>132</v>
      </c>
      <c r="D34" s="11">
        <v>202637.43</v>
      </c>
    </row>
    <row r="35" spans="1:4" ht="12.75">
      <c r="A35" s="36">
        <v>2018</v>
      </c>
      <c r="B35" s="49" t="s">
        <v>92</v>
      </c>
      <c r="C35" s="15" t="s">
        <v>133</v>
      </c>
      <c r="D35" s="11">
        <v>98888.59</v>
      </c>
    </row>
    <row r="36" spans="1:4" ht="12.75">
      <c r="A36" s="36">
        <v>2018</v>
      </c>
      <c r="B36" s="49" t="s">
        <v>93</v>
      </c>
      <c r="C36" s="15" t="s">
        <v>134</v>
      </c>
      <c r="D36" s="11">
        <v>532012.79</v>
      </c>
    </row>
    <row r="37" spans="1:4" ht="12.75">
      <c r="A37" s="36">
        <v>2018</v>
      </c>
      <c r="B37" s="49" t="s">
        <v>94</v>
      </c>
      <c r="C37" s="15" t="s">
        <v>135</v>
      </c>
      <c r="D37" s="11">
        <v>75164.01</v>
      </c>
    </row>
    <row r="38" spans="1:4" ht="12.75">
      <c r="A38" s="36">
        <v>2018</v>
      </c>
      <c r="B38" s="49" t="s">
        <v>95</v>
      </c>
      <c r="C38" s="15" t="s">
        <v>136</v>
      </c>
      <c r="D38" s="11">
        <v>139478.84</v>
      </c>
    </row>
    <row r="39" spans="1:4" ht="12.75">
      <c r="A39" s="36">
        <v>2018</v>
      </c>
      <c r="B39" s="49" t="s">
        <v>96</v>
      </c>
      <c r="C39" s="15" t="s">
        <v>139</v>
      </c>
      <c r="D39" s="11">
        <v>322918.85</v>
      </c>
    </row>
    <row r="40" spans="1:4" ht="12.75">
      <c r="A40" s="36">
        <v>2018</v>
      </c>
      <c r="B40" s="49" t="s">
        <v>97</v>
      </c>
      <c r="C40" s="15" t="s">
        <v>140</v>
      </c>
      <c r="D40" s="11">
        <v>40025.41</v>
      </c>
    </row>
    <row r="41" spans="1:4" ht="12.75">
      <c r="A41" s="36">
        <v>2018</v>
      </c>
      <c r="B41" s="49" t="s">
        <v>98</v>
      </c>
      <c r="C41" s="15" t="s">
        <v>141</v>
      </c>
      <c r="D41" s="11">
        <v>1468208.96</v>
      </c>
    </row>
    <row r="42" spans="1:4" ht="12.75">
      <c r="A42" s="36">
        <v>2018</v>
      </c>
      <c r="B42" s="49" t="s">
        <v>99</v>
      </c>
      <c r="C42" s="15" t="s">
        <v>142</v>
      </c>
      <c r="D42" s="11">
        <v>75808.73</v>
      </c>
    </row>
    <row r="43" spans="1:4" ht="12.75">
      <c r="A43" s="36">
        <v>2018</v>
      </c>
      <c r="B43" s="49" t="s">
        <v>100</v>
      </c>
      <c r="C43" s="15" t="s">
        <v>143</v>
      </c>
      <c r="D43" s="11">
        <v>275409.95</v>
      </c>
    </row>
    <row r="44" spans="1:4" ht="12.75">
      <c r="A44" s="36">
        <v>2018</v>
      </c>
      <c r="B44" s="49" t="s">
        <v>101</v>
      </c>
      <c r="C44" s="15" t="s">
        <v>144</v>
      </c>
      <c r="D44" s="11">
        <v>335688.77</v>
      </c>
    </row>
    <row r="45" spans="1:4" ht="12.75">
      <c r="A45" s="36">
        <v>2018</v>
      </c>
      <c r="B45" s="49" t="s">
        <v>102</v>
      </c>
      <c r="C45" s="15" t="s">
        <v>145</v>
      </c>
      <c r="D45" s="11">
        <v>844065.17</v>
      </c>
    </row>
    <row r="46" spans="1:4" ht="12.75">
      <c r="A46" s="36">
        <v>2018</v>
      </c>
      <c r="B46" s="49" t="s">
        <v>103</v>
      </c>
      <c r="C46" s="15" t="s">
        <v>146</v>
      </c>
      <c r="D46" s="11">
        <v>156093.64</v>
      </c>
    </row>
    <row r="47" spans="1:4" ht="12.75">
      <c r="A47" s="36">
        <v>2018</v>
      </c>
      <c r="B47" s="49" t="s">
        <v>104</v>
      </c>
      <c r="C47" s="15" t="s">
        <v>147</v>
      </c>
      <c r="D47" s="11">
        <v>196940.55</v>
      </c>
    </row>
    <row r="48" spans="1:4" ht="12.75">
      <c r="A48" s="36">
        <v>2018</v>
      </c>
      <c r="B48" s="49" t="s">
        <v>105</v>
      </c>
      <c r="C48" s="15" t="s">
        <v>148</v>
      </c>
      <c r="D48" s="11">
        <v>5056.71</v>
      </c>
    </row>
    <row r="49" spans="1:4" ht="12.75">
      <c r="A49" s="36">
        <v>2018</v>
      </c>
      <c r="B49" s="49" t="s">
        <v>106</v>
      </c>
      <c r="C49" s="15" t="s">
        <v>149</v>
      </c>
      <c r="D49" s="11">
        <v>34976.23</v>
      </c>
    </row>
    <row r="50" spans="1:4" ht="12.75">
      <c r="A50" s="36">
        <v>2018</v>
      </c>
      <c r="B50" s="49" t="s">
        <v>107</v>
      </c>
      <c r="C50" s="15" t="s">
        <v>150</v>
      </c>
      <c r="D50" s="11">
        <v>123552.46</v>
      </c>
    </row>
    <row r="51" spans="1:4" ht="12.75">
      <c r="A51" s="36">
        <v>2018</v>
      </c>
      <c r="B51" s="49" t="s">
        <v>108</v>
      </c>
      <c r="C51" s="15" t="s">
        <v>151</v>
      </c>
      <c r="D51" s="11">
        <v>16161.31</v>
      </c>
    </row>
    <row r="52" spans="1:4" ht="12.75">
      <c r="A52" s="36">
        <v>2018</v>
      </c>
      <c r="B52" s="49" t="s">
        <v>109</v>
      </c>
      <c r="C52" s="15" t="s">
        <v>152</v>
      </c>
      <c r="D52" s="11">
        <v>423602.41</v>
      </c>
    </row>
    <row r="53" spans="1:4" ht="12.75">
      <c r="A53" s="36">
        <v>2018</v>
      </c>
      <c r="B53" s="49" t="s">
        <v>110</v>
      </c>
      <c r="C53" s="15" t="s">
        <v>153</v>
      </c>
      <c r="D53" s="11">
        <v>202417.55</v>
      </c>
    </row>
    <row r="54" spans="1:4" ht="12.75">
      <c r="A54" s="36">
        <v>2018</v>
      </c>
      <c r="B54" s="49" t="s">
        <v>111</v>
      </c>
      <c r="C54" s="15" t="s">
        <v>154</v>
      </c>
      <c r="D54" s="11">
        <v>131776.31</v>
      </c>
    </row>
    <row r="55" spans="1:4" ht="12.75">
      <c r="A55" s="36">
        <v>2018</v>
      </c>
      <c r="B55" s="49" t="s">
        <v>112</v>
      </c>
      <c r="C55" s="15" t="s">
        <v>155</v>
      </c>
      <c r="D55" s="11">
        <v>202134.4</v>
      </c>
    </row>
    <row r="56" spans="1:4" ht="12.75">
      <c r="A56" s="36">
        <v>2018</v>
      </c>
      <c r="B56" s="49" t="s">
        <v>113</v>
      </c>
      <c r="C56" s="15" t="s">
        <v>156</v>
      </c>
      <c r="D56" s="11">
        <v>192457.09</v>
      </c>
    </row>
    <row r="57" spans="1:4" ht="12.75">
      <c r="A57" s="36">
        <v>2018</v>
      </c>
      <c r="B57" s="49" t="s">
        <v>114</v>
      </c>
      <c r="C57" s="15" t="s">
        <v>157</v>
      </c>
      <c r="D57" s="11">
        <v>365375.88</v>
      </c>
    </row>
    <row r="58" spans="1:4" ht="12.75">
      <c r="A58" s="36">
        <v>2018</v>
      </c>
      <c r="B58" s="49" t="s">
        <v>115</v>
      </c>
      <c r="C58" s="15" t="s">
        <v>158</v>
      </c>
      <c r="D58" s="11">
        <v>9641.68</v>
      </c>
    </row>
    <row r="59" spans="1:4" ht="12.75">
      <c r="A59" s="36">
        <v>2018</v>
      </c>
      <c r="B59" s="49" t="s">
        <v>116</v>
      </c>
      <c r="C59" s="15" t="s">
        <v>159</v>
      </c>
      <c r="D59" s="11">
        <v>157284.87</v>
      </c>
    </row>
    <row r="60" spans="1:4" ht="12.75">
      <c r="A60" s="36">
        <v>2018</v>
      </c>
      <c r="B60" s="49" t="s">
        <v>117</v>
      </c>
      <c r="C60" s="15" t="s">
        <v>160</v>
      </c>
      <c r="D60" s="11">
        <v>15577.73</v>
      </c>
    </row>
    <row r="61" spans="1:4" ht="12.75">
      <c r="A61" s="6">
        <v>2018</v>
      </c>
      <c r="B61" s="141" t="s">
        <v>118</v>
      </c>
      <c r="C61" s="15" t="s">
        <v>161</v>
      </c>
      <c r="D61" s="11">
        <v>728874.83</v>
      </c>
    </row>
    <row r="62" spans="1:6" s="170" customFormat="1" ht="12.75">
      <c r="A62" s="171"/>
      <c r="B62" s="166" t="s">
        <v>179</v>
      </c>
      <c r="C62" s="167" t="s">
        <v>22</v>
      </c>
      <c r="D62" s="151">
        <f>SUM(D63:D64)</f>
        <v>1500</v>
      </c>
      <c r="F62" s="169"/>
    </row>
    <row r="63" spans="1:4" ht="12.75">
      <c r="A63" s="129">
        <v>2018</v>
      </c>
      <c r="B63" s="142" t="s">
        <v>193</v>
      </c>
      <c r="C63" s="136" t="s">
        <v>197</v>
      </c>
      <c r="D63" s="133">
        <v>1400</v>
      </c>
    </row>
    <row r="64" spans="1:4" ht="12.75">
      <c r="A64" s="13">
        <v>2018</v>
      </c>
      <c r="B64" s="135" t="s">
        <v>241</v>
      </c>
      <c r="C64" s="136" t="s">
        <v>162</v>
      </c>
      <c r="D64" s="133">
        <v>100</v>
      </c>
    </row>
    <row r="65" spans="1:4" ht="12.75">
      <c r="A65" s="6">
        <v>2018</v>
      </c>
      <c r="B65" s="143" t="s">
        <v>180</v>
      </c>
      <c r="C65" s="94" t="s">
        <v>162</v>
      </c>
      <c r="D65" s="99">
        <v>100</v>
      </c>
    </row>
    <row r="66" spans="1:6" s="170" customFormat="1" ht="12.75">
      <c r="A66" s="171"/>
      <c r="B66" s="166" t="s">
        <v>181</v>
      </c>
      <c r="C66" s="167" t="s">
        <v>23</v>
      </c>
      <c r="D66" s="151">
        <v>0</v>
      </c>
      <c r="F66" s="169"/>
    </row>
    <row r="67" spans="1:4" ht="12.75">
      <c r="A67" s="129">
        <v>2018</v>
      </c>
      <c r="B67" s="142" t="s">
        <v>198</v>
      </c>
      <c r="C67" s="136" t="s">
        <v>23</v>
      </c>
      <c r="D67" s="133">
        <v>0</v>
      </c>
    </row>
    <row r="68" spans="1:4" ht="12.75">
      <c r="A68" s="36">
        <v>2018</v>
      </c>
      <c r="B68" s="49" t="s">
        <v>163</v>
      </c>
      <c r="C68" s="15" t="s">
        <v>191</v>
      </c>
      <c r="D68" s="11">
        <v>0</v>
      </c>
    </row>
    <row r="69" spans="1:5" ht="12.75">
      <c r="A69" s="13">
        <v>2018</v>
      </c>
      <c r="B69" s="135" t="s">
        <v>199</v>
      </c>
      <c r="C69" s="136" t="s">
        <v>192</v>
      </c>
      <c r="D69" s="133"/>
      <c r="E69" s="3"/>
    </row>
    <row r="70" spans="1:5" ht="12.75">
      <c r="A70" s="36">
        <v>2018</v>
      </c>
      <c r="B70" s="49" t="s">
        <v>182</v>
      </c>
      <c r="C70" s="15" t="s">
        <v>192</v>
      </c>
      <c r="D70" s="11"/>
      <c r="E70" s="3"/>
    </row>
    <row r="71" spans="1:6" s="170" customFormat="1" ht="12.75">
      <c r="A71" s="171"/>
      <c r="B71" s="166" t="s">
        <v>183</v>
      </c>
      <c r="C71" s="172" t="s">
        <v>61</v>
      </c>
      <c r="D71" s="173">
        <v>20000</v>
      </c>
      <c r="E71" s="174"/>
      <c r="F71" s="169"/>
    </row>
    <row r="72" spans="1:4" ht="12.75">
      <c r="A72" s="13">
        <v>2018</v>
      </c>
      <c r="B72" s="135" t="s">
        <v>194</v>
      </c>
      <c r="C72" s="136" t="s">
        <v>242</v>
      </c>
      <c r="D72" s="133">
        <v>20000</v>
      </c>
    </row>
    <row r="73" spans="1:4" ht="12.75">
      <c r="A73" s="36">
        <v>2018</v>
      </c>
      <c r="B73" s="49" t="s">
        <v>185</v>
      </c>
      <c r="C73" s="15" t="s">
        <v>195</v>
      </c>
      <c r="D73" s="11">
        <v>20000</v>
      </c>
    </row>
    <row r="74" spans="1:4" ht="12.75">
      <c r="A74" s="13">
        <v>2018</v>
      </c>
      <c r="B74" s="135" t="s">
        <v>196</v>
      </c>
      <c r="C74" s="136" t="s">
        <v>164</v>
      </c>
      <c r="D74" s="137">
        <v>0</v>
      </c>
    </row>
    <row r="75" spans="1:4" ht="12.75">
      <c r="A75" s="6">
        <v>2018</v>
      </c>
      <c r="B75" s="141" t="s">
        <v>186</v>
      </c>
      <c r="C75" s="15" t="s">
        <v>164</v>
      </c>
      <c r="D75" s="11">
        <v>0</v>
      </c>
    </row>
    <row r="76" spans="1:6" s="170" customFormat="1" ht="12.75">
      <c r="A76" s="171"/>
      <c r="B76" s="166" t="s">
        <v>184</v>
      </c>
      <c r="C76" s="167" t="s">
        <v>29</v>
      </c>
      <c r="D76" s="151">
        <f>(D77+D79)</f>
        <v>0</v>
      </c>
      <c r="F76" s="169"/>
    </row>
    <row r="77" spans="1:4" ht="12.75">
      <c r="A77" s="129">
        <v>2018</v>
      </c>
      <c r="B77" s="142" t="s">
        <v>200</v>
      </c>
      <c r="C77" s="136" t="s">
        <v>243</v>
      </c>
      <c r="D77" s="133">
        <v>0</v>
      </c>
    </row>
    <row r="78" spans="1:4" ht="12.75">
      <c r="A78" s="36">
        <v>2018</v>
      </c>
      <c r="B78" s="49" t="s">
        <v>166</v>
      </c>
      <c r="C78" s="15" t="s">
        <v>165</v>
      </c>
      <c r="D78" s="11">
        <v>0</v>
      </c>
    </row>
    <row r="79" spans="1:4" ht="12" customHeight="1">
      <c r="A79" s="13">
        <v>2018</v>
      </c>
      <c r="B79" s="135" t="s">
        <v>201</v>
      </c>
      <c r="C79" s="136" t="s">
        <v>202</v>
      </c>
      <c r="D79" s="133">
        <v>0</v>
      </c>
    </row>
    <row r="80" spans="1:4" ht="12.75">
      <c r="A80" s="36">
        <v>2018</v>
      </c>
      <c r="B80" s="49" t="s">
        <v>244</v>
      </c>
      <c r="C80" s="16" t="s">
        <v>245</v>
      </c>
      <c r="D80" s="12">
        <v>0</v>
      </c>
    </row>
    <row r="81" spans="1:4" ht="13.5" thickBot="1">
      <c r="A81" s="154"/>
      <c r="B81" s="155"/>
      <c r="C81" s="156" t="s">
        <v>0</v>
      </c>
      <c r="D81" s="157">
        <f>SUM(D5,D12,D62,D66,D71,D76)</f>
        <v>27928955.37</v>
      </c>
    </row>
    <row r="82" spans="1:4" ht="12.75">
      <c r="A82" s="3"/>
      <c r="B82" s="26"/>
      <c r="C82" s="20"/>
      <c r="D82" s="14"/>
    </row>
    <row r="83" spans="1:4" ht="12.75">
      <c r="A83" s="3"/>
      <c r="B83" s="26"/>
      <c r="C83" s="20"/>
      <c r="D83" s="14"/>
    </row>
    <row r="88" spans="2:4" ht="12.75">
      <c r="B88" s="144"/>
      <c r="C88" s="145" t="s">
        <v>24</v>
      </c>
      <c r="D88" s="146">
        <v>2018</v>
      </c>
    </row>
    <row r="89" spans="2:4" ht="12.75">
      <c r="B89" s="159">
        <v>3</v>
      </c>
      <c r="C89" s="162" t="s">
        <v>20</v>
      </c>
      <c r="D89" s="147">
        <f>D5</f>
        <v>2916505.3099999996</v>
      </c>
    </row>
    <row r="90" spans="2:4" ht="12.75">
      <c r="B90" s="159">
        <v>4</v>
      </c>
      <c r="C90" s="162" t="s">
        <v>21</v>
      </c>
      <c r="D90" s="148">
        <f>D12</f>
        <v>24990950.060000002</v>
      </c>
    </row>
    <row r="91" spans="2:4" ht="12.75">
      <c r="B91" s="159">
        <v>5</v>
      </c>
      <c r="C91" s="162" t="s">
        <v>22</v>
      </c>
      <c r="D91" s="148">
        <f>D62</f>
        <v>1500</v>
      </c>
    </row>
    <row r="92" spans="2:4" ht="12.75">
      <c r="B92" s="159">
        <v>7</v>
      </c>
      <c r="C92" s="162" t="s">
        <v>23</v>
      </c>
      <c r="D92" s="148">
        <f>D66</f>
        <v>0</v>
      </c>
    </row>
    <row r="93" spans="2:5" ht="12.75">
      <c r="B93" s="159">
        <v>8</v>
      </c>
      <c r="C93" s="162" t="s">
        <v>61</v>
      </c>
      <c r="D93" s="148">
        <f>D71</f>
        <v>20000</v>
      </c>
      <c r="E93" t="s">
        <v>247</v>
      </c>
    </row>
    <row r="94" spans="2:4" ht="12.75">
      <c r="B94" s="159">
        <v>9</v>
      </c>
      <c r="C94" s="162" t="s">
        <v>29</v>
      </c>
      <c r="D94" s="148">
        <f>D76</f>
        <v>0</v>
      </c>
    </row>
    <row r="95" spans="2:4" ht="12.75">
      <c r="B95" s="149"/>
      <c r="C95" s="150" t="s">
        <v>0</v>
      </c>
      <c r="D95" s="151">
        <f>SUM(D89:D94)</f>
        <v>27928955.37</v>
      </c>
    </row>
    <row r="98" spans="2:6" ht="12.75">
      <c r="B98"/>
      <c r="C98" s="1"/>
      <c r="D98"/>
      <c r="F98"/>
    </row>
    <row r="99" spans="2:6" ht="12.75">
      <c r="B99"/>
      <c r="C99" s="1"/>
      <c r="D99"/>
      <c r="F99"/>
    </row>
    <row r="100" spans="2:6" ht="12.75">
      <c r="B100"/>
      <c r="C100" s="1"/>
      <c r="D100"/>
      <c r="F100"/>
    </row>
    <row r="101" spans="2:6" ht="12.75">
      <c r="B101" s="21"/>
      <c r="C101" s="1"/>
      <c r="D101"/>
      <c r="F101"/>
    </row>
    <row r="102" spans="2:6" ht="12.75">
      <c r="B102"/>
      <c r="C102" s="1"/>
      <c r="D102"/>
      <c r="F102"/>
    </row>
    <row r="103" spans="2:6" ht="12.75">
      <c r="B103"/>
      <c r="C103" s="1"/>
      <c r="D103"/>
      <c r="F103"/>
    </row>
    <row r="104" spans="2:6" ht="12.75">
      <c r="B104"/>
      <c r="C104" s="1"/>
      <c r="D104"/>
      <c r="F104"/>
    </row>
    <row r="105" spans="2:6" ht="12.75">
      <c r="B105"/>
      <c r="C105" s="1"/>
      <c r="D105"/>
      <c r="F105"/>
    </row>
  </sheetData>
  <sheetProtection/>
  <printOptions/>
  <pageMargins left="0.75" right="0.75" top="0.84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107">
      <selection activeCell="A109" sqref="A109"/>
    </sheetView>
  </sheetViews>
  <sheetFormatPr defaultColWidth="11.421875" defaultRowHeight="12.75"/>
  <cols>
    <col min="1" max="1" width="5.57421875" style="4" customWidth="1"/>
    <col min="2" max="2" width="4.421875" style="5" customWidth="1"/>
    <col min="3" max="3" width="6.57421875" style="0" customWidth="1"/>
    <col min="4" max="4" width="58.8515625" style="8" customWidth="1"/>
    <col min="5" max="5" width="28.140625" style="82" customWidth="1"/>
    <col min="6" max="6" width="14.00390625" style="0" hidden="1" customWidth="1"/>
    <col min="7" max="7" width="22.7109375" style="0" hidden="1" customWidth="1"/>
  </cols>
  <sheetData>
    <row r="1" spans="1:5" ht="15.75" thickBot="1">
      <c r="A1" s="3"/>
      <c r="B1" s="3"/>
      <c r="D1" s="22" t="s">
        <v>255</v>
      </c>
      <c r="E1" s="81"/>
    </row>
    <row r="2" spans="1:3" ht="12.75">
      <c r="A2" s="3"/>
      <c r="B2" s="3"/>
      <c r="C2" s="3"/>
    </row>
    <row r="3" spans="1:7" ht="12.75">
      <c r="A3" s="13" t="s">
        <v>1</v>
      </c>
      <c r="B3" s="13" t="s">
        <v>2</v>
      </c>
      <c r="C3" s="52" t="s">
        <v>3</v>
      </c>
      <c r="D3" s="51" t="s">
        <v>4</v>
      </c>
      <c r="E3" s="83">
        <v>2018</v>
      </c>
      <c r="F3" s="84" t="s">
        <v>207</v>
      </c>
      <c r="G3" s="83">
        <v>2012</v>
      </c>
    </row>
    <row r="4" spans="1:7" s="53" customFormat="1" ht="12.75">
      <c r="A4" s="61"/>
      <c r="B4" s="61"/>
      <c r="C4" s="65">
        <v>1</v>
      </c>
      <c r="D4" s="72" t="s">
        <v>25</v>
      </c>
      <c r="E4" s="179">
        <f>SUM(E5+E7+E11+E14+E16+E19)</f>
        <v>23588827.840000004</v>
      </c>
      <c r="F4" s="107" t="e">
        <f>SUM(F5,F7,F11,F16,F19)</f>
        <v>#REF!</v>
      </c>
      <c r="G4" s="63">
        <f>SUM(G5,G7,G11,G16,G19)</f>
        <v>21828899.459999997</v>
      </c>
    </row>
    <row r="5" spans="1:9" ht="12.75">
      <c r="A5" s="13">
        <v>2018</v>
      </c>
      <c r="B5" s="118">
        <v>136</v>
      </c>
      <c r="C5" s="122">
        <v>10</v>
      </c>
      <c r="D5" s="119" t="s">
        <v>34</v>
      </c>
      <c r="E5" s="120">
        <f>E6</f>
        <v>54100.28</v>
      </c>
      <c r="F5" s="50">
        <v>15907.92</v>
      </c>
      <c r="G5" s="50">
        <v>57285.62</v>
      </c>
      <c r="I5" s="95"/>
    </row>
    <row r="6" spans="1:7" ht="12.75">
      <c r="A6" s="36">
        <v>2018</v>
      </c>
      <c r="B6" s="43">
        <v>136</v>
      </c>
      <c r="C6" s="36">
        <v>100</v>
      </c>
      <c r="D6" s="42" t="s">
        <v>5</v>
      </c>
      <c r="E6" s="57">
        <v>54100.28</v>
      </c>
      <c r="F6" s="101">
        <v>15907.92</v>
      </c>
      <c r="G6" s="25">
        <v>57285.62</v>
      </c>
    </row>
    <row r="7" spans="1:7" ht="12.75">
      <c r="A7" s="13">
        <v>2018</v>
      </c>
      <c r="B7" s="118">
        <v>136</v>
      </c>
      <c r="C7" s="67">
        <v>12</v>
      </c>
      <c r="D7" s="121" t="s">
        <v>35</v>
      </c>
      <c r="E7" s="120">
        <f>(E8+E9+E10)</f>
        <v>14049551.870000001</v>
      </c>
      <c r="F7" s="50">
        <f>(F8+F9+F10)</f>
        <v>3085408.72</v>
      </c>
      <c r="G7" s="33">
        <f>(G8+G9+G10)</f>
        <v>12454238.82</v>
      </c>
    </row>
    <row r="8" spans="1:7" ht="12.75">
      <c r="A8" s="36">
        <v>2018</v>
      </c>
      <c r="B8" s="43">
        <v>136</v>
      </c>
      <c r="C8" s="36">
        <v>120</v>
      </c>
      <c r="D8" s="42" t="s">
        <v>30</v>
      </c>
      <c r="E8" s="57">
        <v>4033638.56</v>
      </c>
      <c r="F8" s="101">
        <v>949332.5</v>
      </c>
      <c r="G8" s="25">
        <v>3196828.84</v>
      </c>
    </row>
    <row r="9" spans="1:8" ht="12.75">
      <c r="A9" s="36">
        <v>2018</v>
      </c>
      <c r="B9" s="43">
        <v>136</v>
      </c>
      <c r="C9" s="36">
        <v>121</v>
      </c>
      <c r="D9" s="42" t="s">
        <v>31</v>
      </c>
      <c r="E9" s="57">
        <v>9603651.92</v>
      </c>
      <c r="F9" s="101">
        <v>2136076.22</v>
      </c>
      <c r="G9" s="25">
        <v>9257409.98</v>
      </c>
      <c r="H9" s="32"/>
    </row>
    <row r="10" spans="1:7" ht="12.75">
      <c r="A10" s="36">
        <v>2018</v>
      </c>
      <c r="B10" s="43">
        <v>136</v>
      </c>
      <c r="C10" s="36"/>
      <c r="D10" s="42" t="s">
        <v>256</v>
      </c>
      <c r="E10" s="25">
        <v>412261.39</v>
      </c>
      <c r="F10" s="101"/>
      <c r="G10" s="25">
        <v>0</v>
      </c>
    </row>
    <row r="11" spans="1:7" ht="12.75">
      <c r="A11" s="13">
        <v>2018</v>
      </c>
      <c r="B11" s="118">
        <v>136</v>
      </c>
      <c r="C11" s="67">
        <v>13</v>
      </c>
      <c r="D11" s="121" t="s">
        <v>36</v>
      </c>
      <c r="E11" s="120">
        <v>31200.22</v>
      </c>
      <c r="F11" s="50" t="e">
        <f>(#REF!+F13)</f>
        <v>#REF!</v>
      </c>
      <c r="G11" s="33">
        <v>65568.78</v>
      </c>
    </row>
    <row r="12" spans="1:7" ht="12.75">
      <c r="A12" s="36">
        <v>2018</v>
      </c>
      <c r="B12" s="43">
        <v>136</v>
      </c>
      <c r="C12" s="46">
        <v>130</v>
      </c>
      <c r="D12" s="38" t="s">
        <v>210</v>
      </c>
      <c r="E12" s="57">
        <v>0</v>
      </c>
      <c r="F12" s="50"/>
      <c r="G12" s="33"/>
    </row>
    <row r="13" spans="1:7" ht="12.75">
      <c r="A13" s="36">
        <v>2018</v>
      </c>
      <c r="B13" s="43">
        <v>136</v>
      </c>
      <c r="C13" s="36">
        <v>131</v>
      </c>
      <c r="D13" s="42" t="s">
        <v>6</v>
      </c>
      <c r="E13" s="57">
        <v>31200.22</v>
      </c>
      <c r="F13" s="101">
        <v>4221.48</v>
      </c>
      <c r="G13" s="25">
        <v>29550.36</v>
      </c>
    </row>
    <row r="14" spans="1:7" ht="12.75">
      <c r="A14" s="13">
        <v>2018</v>
      </c>
      <c r="B14" s="118">
        <v>136</v>
      </c>
      <c r="C14" s="67">
        <v>14</v>
      </c>
      <c r="D14" s="121" t="s">
        <v>208</v>
      </c>
      <c r="E14" s="120">
        <f>E15</f>
        <v>14400</v>
      </c>
      <c r="F14" s="101"/>
      <c r="G14" s="25"/>
    </row>
    <row r="15" spans="1:7" ht="12.75">
      <c r="A15" s="36">
        <v>2018</v>
      </c>
      <c r="B15" s="43">
        <v>136</v>
      </c>
      <c r="C15" s="36">
        <v>143</v>
      </c>
      <c r="D15" s="42" t="s">
        <v>209</v>
      </c>
      <c r="E15" s="57">
        <v>14400</v>
      </c>
      <c r="F15" s="101"/>
      <c r="G15" s="25"/>
    </row>
    <row r="16" spans="1:8" ht="12.75">
      <c r="A16" s="13">
        <v>2018</v>
      </c>
      <c r="B16" s="118">
        <v>136</v>
      </c>
      <c r="C16" s="67">
        <v>15</v>
      </c>
      <c r="D16" s="121" t="s">
        <v>37</v>
      </c>
      <c r="E16" s="120">
        <f>(E17+E18)</f>
        <v>3290506.28</v>
      </c>
      <c r="F16" s="50">
        <f>(F17+F18)</f>
        <v>524648.95</v>
      </c>
      <c r="G16" s="33">
        <f>(G17+G18)</f>
        <v>4401095.76</v>
      </c>
      <c r="H16" s="28"/>
    </row>
    <row r="17" spans="1:9" ht="12.75">
      <c r="A17" s="36">
        <v>2018</v>
      </c>
      <c r="B17" s="43">
        <v>136</v>
      </c>
      <c r="C17" s="36">
        <v>150</v>
      </c>
      <c r="D17" s="42" t="s">
        <v>32</v>
      </c>
      <c r="E17" s="57">
        <v>726468.48</v>
      </c>
      <c r="F17" s="101">
        <v>168643.04</v>
      </c>
      <c r="G17" s="25">
        <v>1033247.64</v>
      </c>
      <c r="I17" s="60"/>
    </row>
    <row r="18" spans="1:7" ht="12.75">
      <c r="A18" s="36">
        <v>2018</v>
      </c>
      <c r="B18" s="43">
        <v>136</v>
      </c>
      <c r="C18" s="36">
        <v>151</v>
      </c>
      <c r="D18" s="42" t="s">
        <v>7</v>
      </c>
      <c r="E18" s="57">
        <v>2564037.8</v>
      </c>
      <c r="F18" s="101">
        <v>356005.91</v>
      </c>
      <c r="G18" s="25">
        <v>3367848.12</v>
      </c>
    </row>
    <row r="19" spans="1:7" ht="12.75">
      <c r="A19" s="13">
        <v>2018</v>
      </c>
      <c r="B19" s="118">
        <v>136</v>
      </c>
      <c r="C19" s="67">
        <v>16</v>
      </c>
      <c r="D19" s="121" t="s">
        <v>38</v>
      </c>
      <c r="E19" s="120">
        <f>(E20+E22)</f>
        <v>6149069.1899999995</v>
      </c>
      <c r="F19" s="50">
        <f>(F21+F23+F25)</f>
        <v>337255.49</v>
      </c>
      <c r="G19" s="33">
        <f>SUM(G21,G23,G25,G26)</f>
        <v>4850710.4799999995</v>
      </c>
    </row>
    <row r="20" spans="1:7" ht="12.75">
      <c r="A20" s="36"/>
      <c r="B20" s="43"/>
      <c r="C20" s="44">
        <v>160</v>
      </c>
      <c r="D20" s="41" t="s">
        <v>252</v>
      </c>
      <c r="E20" s="33">
        <f>E21</f>
        <v>5907516.77</v>
      </c>
      <c r="F20" s="50"/>
      <c r="G20" s="33"/>
    </row>
    <row r="21" spans="1:7" ht="12.75">
      <c r="A21" s="36">
        <v>2018</v>
      </c>
      <c r="B21" s="43">
        <v>136</v>
      </c>
      <c r="C21" s="36" t="s">
        <v>204</v>
      </c>
      <c r="D21" s="42" t="s">
        <v>248</v>
      </c>
      <c r="E21" s="57">
        <v>5907516.77</v>
      </c>
      <c r="F21" s="101">
        <v>337255.49</v>
      </c>
      <c r="G21" s="25">
        <v>4455401.42</v>
      </c>
    </row>
    <row r="22" spans="1:7" ht="12.75">
      <c r="A22" s="36">
        <v>2018</v>
      </c>
      <c r="B22" s="43" t="s">
        <v>251</v>
      </c>
      <c r="C22" s="44">
        <v>162</v>
      </c>
      <c r="D22" s="42" t="s">
        <v>253</v>
      </c>
      <c r="E22" s="57">
        <f>SUM(E23+E24+E25+E26)</f>
        <v>241552.42</v>
      </c>
      <c r="F22" s="101"/>
      <c r="G22" s="25"/>
    </row>
    <row r="23" spans="1:7" ht="12.75">
      <c r="A23" s="36">
        <v>2018</v>
      </c>
      <c r="B23" s="43">
        <v>136</v>
      </c>
      <c r="C23" s="36" t="s">
        <v>211</v>
      </c>
      <c r="D23" s="42" t="s">
        <v>212</v>
      </c>
      <c r="E23" s="57">
        <v>57000</v>
      </c>
      <c r="F23" s="101"/>
      <c r="G23" s="25">
        <v>0</v>
      </c>
    </row>
    <row r="24" spans="1:7" ht="12.75">
      <c r="A24" s="36">
        <v>2018</v>
      </c>
      <c r="B24" s="43">
        <v>136</v>
      </c>
      <c r="C24" s="36" t="s">
        <v>213</v>
      </c>
      <c r="D24" s="42" t="s">
        <v>214</v>
      </c>
      <c r="E24" s="57">
        <v>3300</v>
      </c>
      <c r="F24" s="101"/>
      <c r="G24" s="25"/>
    </row>
    <row r="25" spans="1:7" ht="12.75">
      <c r="A25" s="36">
        <v>2018</v>
      </c>
      <c r="B25" s="43">
        <v>136</v>
      </c>
      <c r="C25" s="36" t="s">
        <v>205</v>
      </c>
      <c r="D25" s="42" t="s">
        <v>33</v>
      </c>
      <c r="E25" s="57">
        <v>148252.42</v>
      </c>
      <c r="F25" s="101"/>
      <c r="G25" s="25">
        <v>145309.06</v>
      </c>
    </row>
    <row r="26" spans="1:7" ht="12.75">
      <c r="A26" s="6">
        <v>2018</v>
      </c>
      <c r="B26" s="123">
        <v>136</v>
      </c>
      <c r="C26" s="6" t="s">
        <v>206</v>
      </c>
      <c r="D26" s="42" t="s">
        <v>215</v>
      </c>
      <c r="E26" s="57">
        <v>33000</v>
      </c>
      <c r="F26" s="101"/>
      <c r="G26" s="25">
        <v>250000</v>
      </c>
    </row>
    <row r="27" spans="1:12" s="86" customFormat="1" ht="12.75">
      <c r="A27" s="54"/>
      <c r="B27" s="64"/>
      <c r="C27" s="65">
        <v>2</v>
      </c>
      <c r="D27" s="72" t="s">
        <v>188</v>
      </c>
      <c r="E27" s="131">
        <f>SUM(E28+E34+E42+E59+E63+E64)</f>
        <v>1402128.23</v>
      </c>
      <c r="F27" s="108">
        <f>SUM(F28+F34+F42+F59)</f>
        <v>520616.8399999999</v>
      </c>
      <c r="G27" s="66">
        <f>SUM(G28+G34+G42+G59)</f>
        <v>2000000</v>
      </c>
      <c r="H27" s="85"/>
      <c r="I27" s="85"/>
      <c r="J27" s="85"/>
      <c r="K27" s="85"/>
      <c r="L27" s="85"/>
    </row>
    <row r="28" spans="1:7" ht="12.75">
      <c r="A28" s="129">
        <v>2018</v>
      </c>
      <c r="B28" s="130">
        <v>136</v>
      </c>
      <c r="C28" s="124">
        <v>20</v>
      </c>
      <c r="D28" s="121" t="s">
        <v>167</v>
      </c>
      <c r="E28" s="66">
        <f>SUM(E29+E30+E31+E32+E33)</f>
        <v>97023.48</v>
      </c>
      <c r="F28" s="102">
        <f>SUM(F29+F30+F31+F32+F33)</f>
        <v>3897.6</v>
      </c>
      <c r="G28" s="56">
        <f>SUM(G29+G30+G31+G32+G33)</f>
        <v>69400.51</v>
      </c>
    </row>
    <row r="29" spans="1:7" ht="12.75">
      <c r="A29" s="36">
        <v>2018</v>
      </c>
      <c r="B29" s="43">
        <v>136</v>
      </c>
      <c r="C29" s="46">
        <v>202</v>
      </c>
      <c r="D29" s="38" t="s">
        <v>216</v>
      </c>
      <c r="E29" s="57">
        <v>92523.48</v>
      </c>
      <c r="F29" s="59"/>
      <c r="G29" s="57">
        <v>63600</v>
      </c>
    </row>
    <row r="30" spans="1:7" ht="12.75">
      <c r="A30" s="36">
        <v>2018</v>
      </c>
      <c r="B30" s="43">
        <v>136</v>
      </c>
      <c r="C30" s="36">
        <v>203</v>
      </c>
      <c r="D30" s="42" t="s">
        <v>249</v>
      </c>
      <c r="E30" s="57">
        <v>1000</v>
      </c>
      <c r="F30" s="103"/>
      <c r="G30" s="87">
        <v>2000</v>
      </c>
    </row>
    <row r="31" spans="1:7" ht="12.75">
      <c r="A31" s="36">
        <v>2018</v>
      </c>
      <c r="B31" s="43">
        <v>136</v>
      </c>
      <c r="C31" s="36">
        <v>204</v>
      </c>
      <c r="D31" s="42" t="s">
        <v>217</v>
      </c>
      <c r="E31" s="57">
        <v>1000</v>
      </c>
      <c r="F31" s="103">
        <v>3897.6</v>
      </c>
      <c r="G31" s="87">
        <v>3000</v>
      </c>
    </row>
    <row r="32" spans="1:7" ht="12.75">
      <c r="A32" s="36">
        <v>2018</v>
      </c>
      <c r="B32" s="43">
        <v>136</v>
      </c>
      <c r="C32" s="36">
        <v>205</v>
      </c>
      <c r="D32" s="42" t="s">
        <v>218</v>
      </c>
      <c r="E32" s="57">
        <v>2400</v>
      </c>
      <c r="F32" s="103"/>
      <c r="G32" s="87">
        <v>300.51</v>
      </c>
    </row>
    <row r="33" spans="1:7" ht="12.75">
      <c r="A33" s="36">
        <v>2018</v>
      </c>
      <c r="B33" s="43">
        <v>136</v>
      </c>
      <c r="C33" s="36">
        <v>208</v>
      </c>
      <c r="D33" s="42" t="s">
        <v>39</v>
      </c>
      <c r="E33" s="57">
        <v>100</v>
      </c>
      <c r="F33" s="103"/>
      <c r="G33" s="87">
        <v>500</v>
      </c>
    </row>
    <row r="34" spans="1:7" ht="12.75">
      <c r="A34" s="13">
        <v>2018</v>
      </c>
      <c r="B34" s="118">
        <v>136</v>
      </c>
      <c r="C34" s="67">
        <v>21</v>
      </c>
      <c r="D34" s="121" t="s">
        <v>219</v>
      </c>
      <c r="E34" s="66">
        <f>SUM(E35+E36+E37+E38+E39+E40+E41)</f>
        <v>423112.74</v>
      </c>
      <c r="F34" s="102">
        <f>SUM(F35+F36+F37+F38+F39+F40+F41)</f>
        <v>302180.50999999995</v>
      </c>
      <c r="G34" s="56">
        <f>SUM(G35+G36+G37+G38+G39+G40+G41)</f>
        <v>487826.01</v>
      </c>
    </row>
    <row r="35" spans="1:7" ht="12.75">
      <c r="A35" s="36">
        <v>2018</v>
      </c>
      <c r="B35" s="43">
        <v>136</v>
      </c>
      <c r="C35" s="36">
        <v>210</v>
      </c>
      <c r="D35" s="42" t="s">
        <v>40</v>
      </c>
      <c r="E35" s="57">
        <v>100</v>
      </c>
      <c r="F35" s="103"/>
      <c r="G35" s="87">
        <v>600.01</v>
      </c>
    </row>
    <row r="36" spans="1:7" ht="12.75">
      <c r="A36" s="36">
        <v>2018</v>
      </c>
      <c r="B36" s="43">
        <v>136</v>
      </c>
      <c r="C36" s="36">
        <v>212</v>
      </c>
      <c r="D36" s="42" t="s">
        <v>41</v>
      </c>
      <c r="E36" s="117">
        <v>70000</v>
      </c>
      <c r="F36" s="103">
        <v>19056.9</v>
      </c>
      <c r="G36" s="87">
        <v>150000</v>
      </c>
    </row>
    <row r="37" spans="1:7" ht="12.75">
      <c r="A37" s="36">
        <v>2018</v>
      </c>
      <c r="B37" s="43">
        <v>136</v>
      </c>
      <c r="C37" s="36">
        <v>213</v>
      </c>
      <c r="D37" s="42" t="s">
        <v>60</v>
      </c>
      <c r="E37" s="117">
        <v>50812.74</v>
      </c>
      <c r="F37" s="103">
        <v>32699.23</v>
      </c>
      <c r="G37" s="87">
        <v>34000</v>
      </c>
    </row>
    <row r="38" spans="1:7" ht="12.75">
      <c r="A38" s="36">
        <v>2018</v>
      </c>
      <c r="B38" s="43">
        <v>136</v>
      </c>
      <c r="C38" s="36">
        <v>214</v>
      </c>
      <c r="D38" s="42" t="s">
        <v>9</v>
      </c>
      <c r="E38" s="57">
        <v>287000</v>
      </c>
      <c r="F38" s="103">
        <v>249511.33</v>
      </c>
      <c r="G38" s="87">
        <v>300000</v>
      </c>
    </row>
    <row r="39" spans="1:7" ht="12.75">
      <c r="A39" s="36">
        <v>2018</v>
      </c>
      <c r="B39" s="43">
        <v>136</v>
      </c>
      <c r="C39" s="36">
        <v>215</v>
      </c>
      <c r="D39" s="42" t="s">
        <v>10</v>
      </c>
      <c r="E39" s="57">
        <v>200</v>
      </c>
      <c r="F39" s="103"/>
      <c r="G39" s="87">
        <v>326</v>
      </c>
    </row>
    <row r="40" spans="1:7" ht="12.75">
      <c r="A40" s="36">
        <v>2018</v>
      </c>
      <c r="B40" s="43">
        <v>136</v>
      </c>
      <c r="C40" s="36">
        <v>216</v>
      </c>
      <c r="D40" s="42" t="s">
        <v>8</v>
      </c>
      <c r="E40" s="57">
        <v>15000</v>
      </c>
      <c r="F40" s="103">
        <v>913.05</v>
      </c>
      <c r="G40" s="87">
        <v>2800</v>
      </c>
    </row>
    <row r="41" spans="1:7" ht="12.75">
      <c r="A41" s="36">
        <v>2018</v>
      </c>
      <c r="B41" s="43">
        <v>136</v>
      </c>
      <c r="C41" s="36">
        <v>219</v>
      </c>
      <c r="D41" s="42" t="s">
        <v>39</v>
      </c>
      <c r="E41" s="57">
        <v>0</v>
      </c>
      <c r="F41" s="103"/>
      <c r="G41" s="87">
        <v>100</v>
      </c>
    </row>
    <row r="42" spans="1:7" ht="12.75">
      <c r="A42" s="13">
        <v>2018</v>
      </c>
      <c r="B42" s="118">
        <v>136</v>
      </c>
      <c r="C42" s="67">
        <v>22</v>
      </c>
      <c r="D42" s="121" t="s">
        <v>42</v>
      </c>
      <c r="E42" s="66">
        <f>SUM(E43+E44+E53+E54+E55+E56+E57+E58)</f>
        <v>864487.96</v>
      </c>
      <c r="F42" s="102">
        <f>SUM(F43+F44+F53+F54+F55+F56+F57+F58)</f>
        <v>214102.37</v>
      </c>
      <c r="G42" s="56">
        <f>SUM(G43+G44+G53+G54+G55+G56+G57+G58)</f>
        <v>1433773.48</v>
      </c>
    </row>
    <row r="43" spans="1:7" ht="12.75">
      <c r="A43" s="36">
        <v>2018</v>
      </c>
      <c r="B43" s="43">
        <v>136</v>
      </c>
      <c r="C43" s="46">
        <v>220</v>
      </c>
      <c r="D43" s="38" t="s">
        <v>220</v>
      </c>
      <c r="E43" s="33">
        <v>15000</v>
      </c>
      <c r="F43" s="103">
        <v>9931.5</v>
      </c>
      <c r="G43" s="87">
        <v>15000</v>
      </c>
    </row>
    <row r="44" spans="1:7" s="97" customFormat="1" ht="12.75">
      <c r="A44" s="46">
        <v>2018</v>
      </c>
      <c r="B44" s="96">
        <v>136</v>
      </c>
      <c r="C44" s="46">
        <v>221</v>
      </c>
      <c r="D44" s="38" t="s">
        <v>224</v>
      </c>
      <c r="E44" s="114">
        <f>SUM(E45+E46+E47+E48+E49+E50+E51+E52)</f>
        <v>350877.62</v>
      </c>
      <c r="F44" s="104">
        <v>33395.87</v>
      </c>
      <c r="G44" s="55">
        <v>550000</v>
      </c>
    </row>
    <row r="45" spans="1:7" ht="12.75">
      <c r="A45" s="36">
        <v>2018</v>
      </c>
      <c r="B45" s="43">
        <v>136</v>
      </c>
      <c r="C45" s="36">
        <v>22100</v>
      </c>
      <c r="D45" s="42" t="s">
        <v>221</v>
      </c>
      <c r="E45" s="57">
        <v>125877.62</v>
      </c>
      <c r="F45" s="103"/>
      <c r="G45" s="87"/>
    </row>
    <row r="46" spans="1:7" ht="12.75">
      <c r="A46" s="36">
        <v>2018</v>
      </c>
      <c r="B46" s="43">
        <v>136</v>
      </c>
      <c r="C46" s="36">
        <v>22101</v>
      </c>
      <c r="D46" s="42" t="s">
        <v>222</v>
      </c>
      <c r="E46" s="57">
        <v>8000</v>
      </c>
      <c r="F46" s="103"/>
      <c r="G46" s="87"/>
    </row>
    <row r="47" spans="1:7" ht="12.75">
      <c r="A47" s="36">
        <v>2018</v>
      </c>
      <c r="B47" s="43">
        <v>136</v>
      </c>
      <c r="C47" s="36">
        <v>22103</v>
      </c>
      <c r="D47" s="42" t="s">
        <v>223</v>
      </c>
      <c r="E47" s="57">
        <v>140000</v>
      </c>
      <c r="F47" s="103"/>
      <c r="G47" s="87"/>
    </row>
    <row r="48" spans="1:7" ht="12.75">
      <c r="A48" s="36">
        <v>2018</v>
      </c>
      <c r="B48" s="43">
        <v>136</v>
      </c>
      <c r="C48" s="36">
        <v>22104</v>
      </c>
      <c r="D48" s="42" t="s">
        <v>225</v>
      </c>
      <c r="E48" s="57">
        <v>25000</v>
      </c>
      <c r="F48" s="103"/>
      <c r="G48" s="87"/>
    </row>
    <row r="49" spans="1:7" ht="12.75">
      <c r="A49" s="36">
        <v>2018</v>
      </c>
      <c r="B49" s="43">
        <v>136</v>
      </c>
      <c r="C49" s="36">
        <v>22110</v>
      </c>
      <c r="D49" s="42" t="s">
        <v>226</v>
      </c>
      <c r="E49" s="57">
        <v>13000</v>
      </c>
      <c r="F49" s="103"/>
      <c r="G49" s="87"/>
    </row>
    <row r="50" spans="1:7" ht="12.75">
      <c r="A50" s="36">
        <v>2018</v>
      </c>
      <c r="B50" s="43">
        <v>136</v>
      </c>
      <c r="C50" s="36">
        <v>22111</v>
      </c>
      <c r="D50" s="42" t="s">
        <v>227</v>
      </c>
      <c r="E50" s="57">
        <v>30000</v>
      </c>
      <c r="F50" s="103"/>
      <c r="G50" s="87"/>
    </row>
    <row r="51" spans="1:7" ht="12.75">
      <c r="A51" s="36">
        <v>2018</v>
      </c>
      <c r="B51" s="43">
        <v>136</v>
      </c>
      <c r="C51" s="36">
        <v>22112</v>
      </c>
      <c r="D51" s="42" t="s">
        <v>228</v>
      </c>
      <c r="E51" s="57">
        <v>1000</v>
      </c>
      <c r="F51" s="103"/>
      <c r="G51" s="87"/>
    </row>
    <row r="52" spans="1:7" ht="12.75">
      <c r="A52" s="36">
        <v>2018</v>
      </c>
      <c r="B52" s="43">
        <v>136</v>
      </c>
      <c r="C52" s="36">
        <v>22199</v>
      </c>
      <c r="D52" s="42" t="s">
        <v>229</v>
      </c>
      <c r="E52" s="57">
        <v>8000</v>
      </c>
      <c r="F52" s="103"/>
      <c r="G52" s="87"/>
    </row>
    <row r="53" spans="1:7" ht="12.75">
      <c r="A53" s="36">
        <v>2018</v>
      </c>
      <c r="B53" s="43">
        <v>136</v>
      </c>
      <c r="C53" s="46">
        <v>222</v>
      </c>
      <c r="D53" s="38" t="s">
        <v>230</v>
      </c>
      <c r="E53" s="33">
        <v>30000</v>
      </c>
      <c r="F53" s="103">
        <v>468.49</v>
      </c>
      <c r="G53" s="87">
        <v>31827.55</v>
      </c>
    </row>
    <row r="54" spans="1:7" ht="12.75">
      <c r="A54" s="36">
        <v>2018</v>
      </c>
      <c r="B54" s="45">
        <v>136</v>
      </c>
      <c r="C54" s="47">
        <v>223</v>
      </c>
      <c r="D54" s="98" t="s">
        <v>59</v>
      </c>
      <c r="E54" s="33">
        <v>0</v>
      </c>
      <c r="F54" s="105"/>
      <c r="G54" s="88">
        <v>100</v>
      </c>
    </row>
    <row r="55" spans="1:7" ht="12.75">
      <c r="A55" s="36">
        <v>2018</v>
      </c>
      <c r="B55" s="43">
        <v>136</v>
      </c>
      <c r="C55" s="46">
        <v>224</v>
      </c>
      <c r="D55" s="38" t="s">
        <v>168</v>
      </c>
      <c r="E55" s="33">
        <v>88610.34</v>
      </c>
      <c r="F55" s="103">
        <v>303.75</v>
      </c>
      <c r="G55" s="87">
        <v>169517.12</v>
      </c>
    </row>
    <row r="56" spans="1:7" ht="12.75">
      <c r="A56" s="36">
        <v>2018</v>
      </c>
      <c r="B56" s="43">
        <v>136</v>
      </c>
      <c r="C56" s="46">
        <v>225</v>
      </c>
      <c r="D56" s="38" t="s">
        <v>43</v>
      </c>
      <c r="E56" s="33">
        <v>20000</v>
      </c>
      <c r="F56" s="103"/>
      <c r="G56" s="87">
        <v>100</v>
      </c>
    </row>
    <row r="57" spans="1:7" ht="12.75">
      <c r="A57" s="36">
        <v>2018</v>
      </c>
      <c r="B57" s="43">
        <v>136</v>
      </c>
      <c r="C57" s="46">
        <v>226</v>
      </c>
      <c r="D57" s="38" t="s">
        <v>11</v>
      </c>
      <c r="E57" s="33">
        <v>10000</v>
      </c>
      <c r="F57" s="103">
        <v>2060.46</v>
      </c>
      <c r="G57" s="87">
        <v>12000</v>
      </c>
    </row>
    <row r="58" spans="1:7" ht="12.75">
      <c r="A58" s="36">
        <v>2018</v>
      </c>
      <c r="B58" s="43">
        <v>136</v>
      </c>
      <c r="C58" s="46">
        <v>227</v>
      </c>
      <c r="D58" s="38" t="s">
        <v>12</v>
      </c>
      <c r="E58" s="33">
        <v>350000</v>
      </c>
      <c r="F58" s="103">
        <v>167942.3</v>
      </c>
      <c r="G58" s="87">
        <v>655228.81</v>
      </c>
    </row>
    <row r="59" spans="1:7" ht="12.75">
      <c r="A59" s="13">
        <v>2018</v>
      </c>
      <c r="B59" s="118">
        <v>136</v>
      </c>
      <c r="C59" s="67">
        <v>23</v>
      </c>
      <c r="D59" s="121" t="s">
        <v>250</v>
      </c>
      <c r="E59" s="70">
        <f>SUM(E60,E61,E62)</f>
        <v>12100</v>
      </c>
      <c r="F59" s="106">
        <f>SUM(F60,F61,F62)</f>
        <v>436.36</v>
      </c>
      <c r="G59" s="29">
        <f>SUM(G60,G61,G62)</f>
        <v>9000</v>
      </c>
    </row>
    <row r="60" spans="1:7" ht="12.75">
      <c r="A60" s="36">
        <v>2018</v>
      </c>
      <c r="B60" s="43">
        <v>136</v>
      </c>
      <c r="C60" s="36">
        <v>230</v>
      </c>
      <c r="D60" s="42" t="s">
        <v>13</v>
      </c>
      <c r="E60" s="57">
        <v>6000</v>
      </c>
      <c r="F60" s="103"/>
      <c r="G60" s="87">
        <v>3000</v>
      </c>
    </row>
    <row r="61" spans="1:7" ht="12.75">
      <c r="A61" s="36">
        <v>2018</v>
      </c>
      <c r="B61" s="43">
        <v>136</v>
      </c>
      <c r="C61" s="36">
        <v>231</v>
      </c>
      <c r="D61" s="42" t="s">
        <v>14</v>
      </c>
      <c r="E61" s="57">
        <v>6000</v>
      </c>
      <c r="F61" s="103">
        <v>436.36</v>
      </c>
      <c r="G61" s="87">
        <v>3000</v>
      </c>
    </row>
    <row r="62" spans="1:7" ht="12.75">
      <c r="A62" s="36">
        <v>2018</v>
      </c>
      <c r="B62" s="43">
        <v>136</v>
      </c>
      <c r="C62" s="36">
        <v>233</v>
      </c>
      <c r="D62" s="42" t="s">
        <v>15</v>
      </c>
      <c r="E62" s="57">
        <v>100</v>
      </c>
      <c r="F62" s="103"/>
      <c r="G62" s="87">
        <v>3000</v>
      </c>
    </row>
    <row r="63" spans="1:7" ht="12.75">
      <c r="A63" s="13">
        <v>2018</v>
      </c>
      <c r="B63" s="118">
        <v>136</v>
      </c>
      <c r="C63" s="67">
        <v>25</v>
      </c>
      <c r="D63" s="121" t="s">
        <v>231</v>
      </c>
      <c r="E63" s="120">
        <v>2404.05</v>
      </c>
      <c r="F63" s="103"/>
      <c r="G63" s="87"/>
    </row>
    <row r="64" spans="1:7" ht="12.75">
      <c r="A64" s="40">
        <v>2018</v>
      </c>
      <c r="B64" s="125">
        <v>136</v>
      </c>
      <c r="C64" s="126">
        <v>27</v>
      </c>
      <c r="D64" s="121" t="s">
        <v>232</v>
      </c>
      <c r="E64" s="120">
        <v>3000</v>
      </c>
      <c r="F64" s="103"/>
      <c r="G64" s="87"/>
    </row>
    <row r="65" spans="1:7" s="31" customFormat="1" ht="12.75">
      <c r="A65" s="67">
        <v>2018</v>
      </c>
      <c r="B65" s="68"/>
      <c r="C65" s="69">
        <v>3</v>
      </c>
      <c r="D65" s="67" t="s">
        <v>27</v>
      </c>
      <c r="E65" s="128">
        <f>SUM(E66+E69)</f>
        <v>40000</v>
      </c>
      <c r="F65" s="109">
        <f>SUM(F66,F69)</f>
        <v>1600.61</v>
      </c>
      <c r="G65" s="70">
        <f>SUM(G66,G69)</f>
        <v>99984.51000000001</v>
      </c>
    </row>
    <row r="66" spans="1:7" ht="12.75">
      <c r="A66" s="129">
        <v>2018</v>
      </c>
      <c r="B66" s="130">
        <v>136</v>
      </c>
      <c r="C66" s="124">
        <v>31</v>
      </c>
      <c r="D66" s="121" t="s">
        <v>44</v>
      </c>
      <c r="E66" s="70">
        <v>0</v>
      </c>
      <c r="F66" s="106">
        <v>1600.61</v>
      </c>
      <c r="G66" s="29">
        <f>SUM(G67,G68)</f>
        <v>99972.49</v>
      </c>
    </row>
    <row r="67" spans="1:7" ht="12.75">
      <c r="A67" s="36">
        <v>2018</v>
      </c>
      <c r="B67" s="43">
        <v>136</v>
      </c>
      <c r="C67" s="36">
        <v>310</v>
      </c>
      <c r="D67" s="42" t="s">
        <v>246</v>
      </c>
      <c r="E67" s="57">
        <v>0</v>
      </c>
      <c r="F67" s="103">
        <v>1600.61</v>
      </c>
      <c r="G67" s="87">
        <v>99936.49</v>
      </c>
    </row>
    <row r="68" spans="1:7" ht="12.75">
      <c r="A68" s="36">
        <v>2018</v>
      </c>
      <c r="B68" s="43">
        <v>136</v>
      </c>
      <c r="C68" s="36">
        <v>311</v>
      </c>
      <c r="D68" s="42" t="s">
        <v>45</v>
      </c>
      <c r="E68" s="57">
        <v>0</v>
      </c>
      <c r="F68" s="103"/>
      <c r="G68" s="87">
        <v>36</v>
      </c>
    </row>
    <row r="69" spans="1:7" ht="12.75">
      <c r="A69" s="13">
        <v>2018</v>
      </c>
      <c r="B69" s="118">
        <v>136</v>
      </c>
      <c r="C69" s="67">
        <v>35</v>
      </c>
      <c r="D69" s="121" t="s">
        <v>233</v>
      </c>
      <c r="E69" s="70">
        <v>40000</v>
      </c>
      <c r="F69" s="106"/>
      <c r="G69" s="29">
        <f>SUM(G70,G71)</f>
        <v>12.02</v>
      </c>
    </row>
    <row r="70" spans="1:7" ht="12.75">
      <c r="A70" s="36">
        <v>2018</v>
      </c>
      <c r="B70" s="43">
        <v>136</v>
      </c>
      <c r="C70" s="36">
        <v>352</v>
      </c>
      <c r="D70" s="42" t="s">
        <v>16</v>
      </c>
      <c r="E70" s="57">
        <v>40000</v>
      </c>
      <c r="F70" s="103"/>
      <c r="G70" s="87">
        <v>6.01</v>
      </c>
    </row>
    <row r="71" spans="1:7" ht="12.75">
      <c r="A71" s="6">
        <v>2018</v>
      </c>
      <c r="B71" s="123">
        <v>136</v>
      </c>
      <c r="C71" s="6">
        <v>359</v>
      </c>
      <c r="D71" s="42" t="s">
        <v>46</v>
      </c>
      <c r="E71" s="57">
        <v>0</v>
      </c>
      <c r="F71" s="103"/>
      <c r="G71" s="87">
        <v>6.01</v>
      </c>
    </row>
    <row r="72" spans="1:7" s="53" customFormat="1" ht="12.75">
      <c r="A72" s="54"/>
      <c r="B72" s="71"/>
      <c r="C72" s="72">
        <v>4</v>
      </c>
      <c r="D72" s="72" t="s">
        <v>21</v>
      </c>
      <c r="E72" s="132">
        <f>SUM(E73,E75)</f>
        <v>6500</v>
      </c>
      <c r="F72" s="110"/>
      <c r="G72" s="73">
        <f>SUM(G73,G75)</f>
        <v>57096.15</v>
      </c>
    </row>
    <row r="73" spans="1:7" ht="12.75">
      <c r="A73" s="129">
        <v>2018</v>
      </c>
      <c r="B73" s="130">
        <v>136</v>
      </c>
      <c r="C73" s="124">
        <v>46</v>
      </c>
      <c r="D73" s="121" t="s">
        <v>47</v>
      </c>
      <c r="E73" s="70">
        <v>0</v>
      </c>
      <c r="F73" s="106"/>
      <c r="G73" s="29">
        <v>57096.15</v>
      </c>
    </row>
    <row r="74" spans="1:7" ht="12.75">
      <c r="A74" s="36">
        <v>2018</v>
      </c>
      <c r="B74" s="43">
        <v>136</v>
      </c>
      <c r="C74" s="36">
        <v>46201</v>
      </c>
      <c r="D74" s="42" t="s">
        <v>254</v>
      </c>
      <c r="E74" s="87">
        <v>0</v>
      </c>
      <c r="F74" s="103"/>
      <c r="G74" s="87">
        <v>57096.15</v>
      </c>
    </row>
    <row r="75" spans="1:7" ht="12.75">
      <c r="A75" s="13">
        <v>2018</v>
      </c>
      <c r="B75" s="118">
        <v>136</v>
      </c>
      <c r="C75" s="67">
        <v>48</v>
      </c>
      <c r="D75" s="121" t="s">
        <v>48</v>
      </c>
      <c r="E75" s="73">
        <f>SUM(E76+E77+E78+E79)</f>
        <v>6500</v>
      </c>
      <c r="F75" s="106"/>
      <c r="G75" s="29">
        <v>0</v>
      </c>
    </row>
    <row r="76" spans="1:7" ht="12.75">
      <c r="A76" s="36">
        <v>2018</v>
      </c>
      <c r="B76" s="43"/>
      <c r="C76" s="46">
        <v>489</v>
      </c>
      <c r="D76" s="38" t="s">
        <v>169</v>
      </c>
      <c r="E76" s="55">
        <v>0</v>
      </c>
      <c r="F76" s="106"/>
      <c r="G76" s="29"/>
    </row>
    <row r="77" spans="1:7" ht="12.75">
      <c r="A77" s="36">
        <v>2018</v>
      </c>
      <c r="B77" s="43">
        <v>136</v>
      </c>
      <c r="C77" s="36">
        <v>48901</v>
      </c>
      <c r="D77" s="42" t="s">
        <v>55</v>
      </c>
      <c r="E77" s="89">
        <v>0</v>
      </c>
      <c r="F77" s="111"/>
      <c r="G77" s="89">
        <v>0</v>
      </c>
    </row>
    <row r="78" spans="1:7" ht="12.75">
      <c r="A78" s="36">
        <v>2018</v>
      </c>
      <c r="B78" s="43">
        <v>136</v>
      </c>
      <c r="C78" s="36">
        <v>48902</v>
      </c>
      <c r="D78" s="42" t="s">
        <v>49</v>
      </c>
      <c r="E78" s="89">
        <v>5000</v>
      </c>
      <c r="F78" s="111"/>
      <c r="G78" s="89">
        <v>0</v>
      </c>
    </row>
    <row r="79" spans="1:7" ht="12.75">
      <c r="A79" s="6">
        <v>2018</v>
      </c>
      <c r="B79" s="123">
        <v>136</v>
      </c>
      <c r="C79" s="6">
        <v>48903</v>
      </c>
      <c r="D79" s="42" t="s">
        <v>50</v>
      </c>
      <c r="E79" s="87">
        <v>1500</v>
      </c>
      <c r="F79" s="103"/>
      <c r="G79" s="87"/>
    </row>
    <row r="80" spans="1:7" s="53" customFormat="1" ht="12.75">
      <c r="A80" s="54"/>
      <c r="B80" s="71"/>
      <c r="C80" s="72">
        <v>6</v>
      </c>
      <c r="D80" s="72" t="s">
        <v>28</v>
      </c>
      <c r="E80" s="132">
        <f>SUM(E83+E90)</f>
        <v>2871499.3</v>
      </c>
      <c r="F80" s="110"/>
      <c r="G80" s="73">
        <f>SUM(G81,G84,G90)</f>
        <v>600000</v>
      </c>
    </row>
    <row r="81" spans="1:7" ht="12.75">
      <c r="A81" s="129">
        <v>2018</v>
      </c>
      <c r="B81" s="130">
        <v>136</v>
      </c>
      <c r="C81" s="124">
        <v>60</v>
      </c>
      <c r="D81" s="121" t="s">
        <v>56</v>
      </c>
      <c r="E81" s="133">
        <f>E82</f>
        <v>0</v>
      </c>
      <c r="F81" s="37"/>
      <c r="G81" s="30">
        <v>200000</v>
      </c>
    </row>
    <row r="82" spans="1:7" ht="12.75">
      <c r="A82" s="36">
        <v>2018</v>
      </c>
      <c r="B82" s="43">
        <v>136</v>
      </c>
      <c r="C82" s="36">
        <v>609</v>
      </c>
      <c r="D82" s="42" t="s">
        <v>57</v>
      </c>
      <c r="E82" s="87">
        <v>0</v>
      </c>
      <c r="F82" s="103"/>
      <c r="G82" s="87">
        <v>200000</v>
      </c>
    </row>
    <row r="83" spans="1:7" ht="12.75">
      <c r="A83" s="13">
        <v>2018</v>
      </c>
      <c r="B83" s="118">
        <v>136</v>
      </c>
      <c r="C83" s="67">
        <v>61</v>
      </c>
      <c r="D83" s="121" t="s">
        <v>51</v>
      </c>
      <c r="E83" s="70">
        <f>SUM(E85+E86+E87+E88+E89)</f>
        <v>2636493.81</v>
      </c>
      <c r="F83" s="106"/>
      <c r="G83" s="29">
        <v>0</v>
      </c>
    </row>
    <row r="84" spans="1:7" ht="12.75">
      <c r="A84" s="36">
        <v>2018</v>
      </c>
      <c r="B84" s="43">
        <v>136</v>
      </c>
      <c r="C84" s="44">
        <v>62</v>
      </c>
      <c r="D84" s="115" t="s">
        <v>52</v>
      </c>
      <c r="E84" s="116"/>
      <c r="F84" s="106"/>
      <c r="G84" s="29">
        <f>SUM(II85,G86,G87,G88,G89)</f>
        <v>350000</v>
      </c>
    </row>
    <row r="85" spans="1:7" ht="12.75">
      <c r="A85" s="36">
        <v>2018</v>
      </c>
      <c r="B85" s="43">
        <v>136</v>
      </c>
      <c r="C85" s="36">
        <v>62200</v>
      </c>
      <c r="D85" s="42" t="s">
        <v>41</v>
      </c>
      <c r="E85" s="87">
        <v>830729.81</v>
      </c>
      <c r="F85" s="103"/>
      <c r="G85" s="87">
        <v>100000</v>
      </c>
    </row>
    <row r="86" spans="1:7" ht="12.75">
      <c r="A86" s="36">
        <v>2018</v>
      </c>
      <c r="B86" s="43">
        <v>136</v>
      </c>
      <c r="C86" s="36">
        <v>62300</v>
      </c>
      <c r="D86" s="42" t="s">
        <v>60</v>
      </c>
      <c r="E86" s="87">
        <v>419945.5</v>
      </c>
      <c r="F86" s="103"/>
      <c r="G86" s="87">
        <v>100000</v>
      </c>
    </row>
    <row r="87" spans="1:7" ht="12.75">
      <c r="A87" s="36">
        <v>2018</v>
      </c>
      <c r="B87" s="43">
        <v>136</v>
      </c>
      <c r="C87" s="36">
        <v>62400</v>
      </c>
      <c r="D87" s="42" t="s">
        <v>9</v>
      </c>
      <c r="E87" s="87">
        <v>1001240</v>
      </c>
      <c r="F87" s="103"/>
      <c r="G87" s="87">
        <v>100000</v>
      </c>
    </row>
    <row r="88" spans="1:7" ht="12.75">
      <c r="A88" s="36">
        <v>2018</v>
      </c>
      <c r="B88" s="43">
        <v>136</v>
      </c>
      <c r="C88" s="36">
        <v>62500</v>
      </c>
      <c r="D88" s="42" t="s">
        <v>234</v>
      </c>
      <c r="E88" s="87">
        <v>158228.5</v>
      </c>
      <c r="F88" s="103"/>
      <c r="G88" s="87">
        <v>100000</v>
      </c>
    </row>
    <row r="89" spans="1:7" ht="12.75">
      <c r="A89" s="6">
        <v>2018</v>
      </c>
      <c r="B89" s="123">
        <v>136</v>
      </c>
      <c r="C89" s="6">
        <v>62600</v>
      </c>
      <c r="D89" s="42" t="s">
        <v>8</v>
      </c>
      <c r="E89" s="87">
        <v>226350</v>
      </c>
      <c r="F89" s="103"/>
      <c r="G89" s="87">
        <v>50000</v>
      </c>
    </row>
    <row r="90" spans="1:7" ht="12.75">
      <c r="A90" s="13">
        <v>2018</v>
      </c>
      <c r="B90" s="118">
        <v>136</v>
      </c>
      <c r="C90" s="161">
        <v>64</v>
      </c>
      <c r="D90" s="121" t="s">
        <v>170</v>
      </c>
      <c r="E90" s="70">
        <v>235005.49</v>
      </c>
      <c r="F90" s="106"/>
      <c r="G90" s="29">
        <v>50000</v>
      </c>
    </row>
    <row r="91" spans="1:7" ht="12.75">
      <c r="A91" s="7">
        <v>2018</v>
      </c>
      <c r="B91" s="127">
        <v>136</v>
      </c>
      <c r="C91" s="7">
        <v>640</v>
      </c>
      <c r="D91" s="42" t="s">
        <v>212</v>
      </c>
      <c r="E91" s="103">
        <v>235005.49</v>
      </c>
      <c r="F91" s="103"/>
      <c r="G91" s="87">
        <v>50000</v>
      </c>
    </row>
    <row r="92" spans="1:7" s="53" customFormat="1" ht="12.75">
      <c r="A92" s="74"/>
      <c r="B92" s="75"/>
      <c r="C92" s="72">
        <v>7</v>
      </c>
      <c r="D92" s="62" t="s">
        <v>23</v>
      </c>
      <c r="E92" s="73">
        <v>0</v>
      </c>
      <c r="F92" s="110"/>
      <c r="G92" s="73"/>
    </row>
    <row r="93" spans="1:7" ht="12.75">
      <c r="A93" s="6">
        <v>2018</v>
      </c>
      <c r="B93" s="123">
        <v>136</v>
      </c>
      <c r="C93" s="134">
        <v>76</v>
      </c>
      <c r="D93" s="41" t="s">
        <v>47</v>
      </c>
      <c r="E93" s="29">
        <v>0</v>
      </c>
      <c r="F93" s="106"/>
      <c r="G93" s="29">
        <v>0</v>
      </c>
    </row>
    <row r="94" spans="1:7" s="53" customFormat="1" ht="12.75">
      <c r="A94" s="54"/>
      <c r="B94" s="71"/>
      <c r="C94" s="72">
        <v>8</v>
      </c>
      <c r="D94" s="72" t="s">
        <v>61</v>
      </c>
      <c r="E94" s="132">
        <v>20000</v>
      </c>
      <c r="F94" s="110"/>
      <c r="G94" s="73">
        <f>SUM(G95)</f>
        <v>6010.12</v>
      </c>
    </row>
    <row r="95" spans="1:7" ht="12.75">
      <c r="A95" s="129">
        <v>2018</v>
      </c>
      <c r="B95" s="130">
        <v>136</v>
      </c>
      <c r="C95" s="124">
        <v>83</v>
      </c>
      <c r="D95" s="121" t="s">
        <v>53</v>
      </c>
      <c r="E95" s="70">
        <v>20000</v>
      </c>
      <c r="F95" s="106"/>
      <c r="G95" s="29">
        <v>6010.12</v>
      </c>
    </row>
    <row r="96" spans="1:7" ht="12.75">
      <c r="A96" s="6">
        <v>2018</v>
      </c>
      <c r="B96" s="123">
        <v>136</v>
      </c>
      <c r="C96" s="6">
        <v>83000</v>
      </c>
      <c r="D96" s="42" t="s">
        <v>54</v>
      </c>
      <c r="E96" s="87">
        <v>20000</v>
      </c>
      <c r="F96" s="103"/>
      <c r="G96" s="87">
        <v>6010.12</v>
      </c>
    </row>
    <row r="97" spans="1:7" s="53" customFormat="1" ht="12.75">
      <c r="A97" s="54"/>
      <c r="B97" s="71"/>
      <c r="C97" s="72">
        <v>9</v>
      </c>
      <c r="D97" s="72" t="s">
        <v>29</v>
      </c>
      <c r="E97" s="132">
        <f>SUM(E98+E101)</f>
        <v>0</v>
      </c>
      <c r="F97" s="110"/>
      <c r="G97" s="73">
        <f>SUM(G98)</f>
        <v>2342113.51</v>
      </c>
    </row>
    <row r="98" spans="1:7" ht="12.75">
      <c r="A98" s="129">
        <v>2018</v>
      </c>
      <c r="B98" s="130">
        <v>136</v>
      </c>
      <c r="C98" s="124">
        <v>91</v>
      </c>
      <c r="D98" s="121" t="s">
        <v>235</v>
      </c>
      <c r="E98" s="73">
        <f>SUM(E99+E100)</f>
        <v>0</v>
      </c>
      <c r="F98" s="106"/>
      <c r="G98" s="29">
        <v>2342113.51</v>
      </c>
    </row>
    <row r="99" spans="1:7" ht="12.75">
      <c r="A99" s="36">
        <v>2018</v>
      </c>
      <c r="B99" s="43"/>
      <c r="C99" s="36">
        <v>912</v>
      </c>
      <c r="D99" s="42" t="s">
        <v>187</v>
      </c>
      <c r="E99" s="87">
        <v>0</v>
      </c>
      <c r="F99" s="103"/>
      <c r="G99" s="87"/>
    </row>
    <row r="100" spans="1:7" ht="12.75">
      <c r="A100" s="36">
        <v>2018</v>
      </c>
      <c r="B100" s="43"/>
      <c r="C100" s="36">
        <v>913</v>
      </c>
      <c r="D100" s="42" t="s">
        <v>17</v>
      </c>
      <c r="E100" s="55">
        <v>0</v>
      </c>
      <c r="F100" s="104"/>
      <c r="G100" s="55">
        <v>2342113.51</v>
      </c>
    </row>
    <row r="101" spans="1:7" ht="12.75">
      <c r="A101" s="13">
        <v>2018</v>
      </c>
      <c r="B101" s="118">
        <v>136</v>
      </c>
      <c r="C101" s="67">
        <v>94</v>
      </c>
      <c r="D101" s="119" t="s">
        <v>171</v>
      </c>
      <c r="E101" s="73">
        <f>SUM(E102+E103)</f>
        <v>0</v>
      </c>
      <c r="F101" s="34"/>
      <c r="G101" s="34"/>
    </row>
    <row r="102" spans="1:7" ht="12.75">
      <c r="A102" s="36">
        <v>2018</v>
      </c>
      <c r="B102" s="43"/>
      <c r="C102" s="47">
        <v>940</v>
      </c>
      <c r="D102" s="38" t="s">
        <v>172</v>
      </c>
      <c r="E102" s="30">
        <v>0</v>
      </c>
      <c r="F102" s="37"/>
      <c r="G102" s="37"/>
    </row>
    <row r="103" spans="1:7" ht="12.75">
      <c r="A103" s="36">
        <v>2018</v>
      </c>
      <c r="B103" s="43"/>
      <c r="C103" s="47">
        <v>941</v>
      </c>
      <c r="D103" s="39" t="s">
        <v>173</v>
      </c>
      <c r="E103" s="112">
        <v>0</v>
      </c>
      <c r="F103" s="34"/>
      <c r="G103" s="34"/>
    </row>
    <row r="104" spans="1:7" s="80" customFormat="1" ht="12">
      <c r="A104" s="76"/>
      <c r="B104" s="77"/>
      <c r="C104" s="76"/>
      <c r="D104" s="78" t="s">
        <v>0</v>
      </c>
      <c r="E104" s="79">
        <f>SUM(E4,E27,E65,E72,E80,E92,E94,E97)</f>
        <v>27928955.370000005</v>
      </c>
      <c r="F104" s="113" t="e">
        <f>SUM(F4,F27,F65,F72,F80,F92,F94,F97)</f>
        <v>#REF!</v>
      </c>
      <c r="G104" s="79">
        <f>SUM(G4,G27,G65,G72,G80,G92,G94,G97)</f>
        <v>26934103.75</v>
      </c>
    </row>
    <row r="105" ht="13.5" thickBot="1"/>
    <row r="106" spans="4:5" ht="15.75" thickBot="1">
      <c r="D106" s="22" t="s">
        <v>257</v>
      </c>
      <c r="E106" s="81"/>
    </row>
    <row r="109" spans="3:7" ht="12.75">
      <c r="C109" s="175"/>
      <c r="D109" s="176" t="s">
        <v>24</v>
      </c>
      <c r="E109" s="177">
        <v>2018</v>
      </c>
      <c r="F109" s="58"/>
      <c r="G109" s="58"/>
    </row>
    <row r="110" spans="3:7" ht="12.75">
      <c r="C110" s="159">
        <v>1</v>
      </c>
      <c r="D110" s="160" t="s">
        <v>25</v>
      </c>
      <c r="E110" s="178">
        <f>E4</f>
        <v>23588827.840000004</v>
      </c>
      <c r="F110" s="90"/>
      <c r="G110" s="90"/>
    </row>
    <row r="111" spans="3:7" ht="12.75">
      <c r="C111" s="159">
        <v>2</v>
      </c>
      <c r="D111" s="160" t="s">
        <v>26</v>
      </c>
      <c r="E111" s="178">
        <f>E27</f>
        <v>1402128.23</v>
      </c>
      <c r="F111" s="90"/>
      <c r="G111" s="90"/>
    </row>
    <row r="112" spans="3:7" ht="12.75">
      <c r="C112" s="159">
        <v>3</v>
      </c>
      <c r="D112" s="160" t="s">
        <v>27</v>
      </c>
      <c r="E112" s="178">
        <f>E65</f>
        <v>40000</v>
      </c>
      <c r="F112" s="90"/>
      <c r="G112" s="90"/>
    </row>
    <row r="113" spans="3:7" ht="12.75">
      <c r="C113" s="159">
        <v>4</v>
      </c>
      <c r="D113" s="160" t="s">
        <v>21</v>
      </c>
      <c r="E113" s="178">
        <f>E72</f>
        <v>6500</v>
      </c>
      <c r="F113" s="90"/>
      <c r="G113" s="90"/>
    </row>
    <row r="114" spans="3:7" ht="12.75">
      <c r="C114" s="159">
        <v>6</v>
      </c>
      <c r="D114" s="160" t="s">
        <v>28</v>
      </c>
      <c r="E114" s="178">
        <f>E80</f>
        <v>2871499.3</v>
      </c>
      <c r="F114" s="91"/>
      <c r="G114" s="91"/>
    </row>
    <row r="115" spans="3:7" ht="12.75">
      <c r="C115" s="159">
        <v>7</v>
      </c>
      <c r="D115" s="160" t="s">
        <v>23</v>
      </c>
      <c r="E115" s="178">
        <f>E92</f>
        <v>0</v>
      </c>
      <c r="F115" s="92"/>
      <c r="G115" s="92"/>
    </row>
    <row r="116" spans="3:7" ht="12.75">
      <c r="C116" s="159">
        <v>8</v>
      </c>
      <c r="D116" s="160" t="s">
        <v>61</v>
      </c>
      <c r="E116" s="178">
        <f>E94</f>
        <v>20000</v>
      </c>
      <c r="F116" s="91"/>
      <c r="G116" s="91"/>
    </row>
    <row r="117" spans="3:7" ht="12.75">
      <c r="C117" s="159">
        <v>9</v>
      </c>
      <c r="D117" s="160" t="s">
        <v>29</v>
      </c>
      <c r="E117" s="178">
        <f>E97</f>
        <v>0</v>
      </c>
      <c r="F117" s="90"/>
      <c r="G117" s="90"/>
    </row>
    <row r="118" spans="3:7" ht="12.75">
      <c r="C118" s="152"/>
      <c r="D118" s="153"/>
      <c r="E118" s="100">
        <f>SUM(E110:E117)</f>
        <v>27928955.370000005</v>
      </c>
      <c r="F118" s="93"/>
      <c r="G118" s="93"/>
    </row>
    <row r="120" spans="4:5" ht="12.75">
      <c r="D120"/>
      <c r="E120" s="158"/>
    </row>
    <row r="121" spans="4:5" ht="12.75">
      <c r="D121"/>
      <c r="E121"/>
    </row>
    <row r="122" spans="4:5" ht="12.75">
      <c r="D122"/>
      <c r="E122"/>
    </row>
    <row r="123" spans="4:9" ht="12.75">
      <c r="D123"/>
      <c r="E123"/>
      <c r="I123" t="s">
        <v>58</v>
      </c>
    </row>
    <row r="124" spans="4:5" ht="12.75">
      <c r="D124"/>
      <c r="E124"/>
    </row>
    <row r="125" spans="4:5" ht="12.75">
      <c r="D125"/>
      <c r="E125"/>
    </row>
    <row r="126" spans="4:5" ht="12.75">
      <c r="D126"/>
      <c r="E126"/>
    </row>
    <row r="127" spans="4:5" ht="12.75">
      <c r="D127"/>
      <c r="E127"/>
    </row>
  </sheetData>
  <sheetProtection/>
  <printOptions/>
  <pageMargins left="0.03937007874015748" right="0.03937007874015748" top="0.8267716535433072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SECRETARIA</cp:lastModifiedBy>
  <cp:lastPrinted>2018-02-21T11:36:40Z</cp:lastPrinted>
  <dcterms:created xsi:type="dcterms:W3CDTF">1996-11-27T10:00:04Z</dcterms:created>
  <dcterms:modified xsi:type="dcterms:W3CDTF">2018-04-10T06:48:08Z</dcterms:modified>
  <cp:category/>
  <cp:version/>
  <cp:contentType/>
  <cp:contentStatus/>
</cp:coreProperties>
</file>